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E032C04F-154D-4407-96F3-D0C756663B0A}" xr6:coauthVersionLast="36" xr6:coauthVersionMax="47" xr10:uidLastSave="{00000000-0000-0000-0000-000000000000}"/>
  <bookViews>
    <workbookView xWindow="0" yWindow="0" windowWidth="28800" windowHeight="10845" xr2:uid="{00000000-000D-0000-FFFF-FFFF00000000}"/>
  </bookViews>
  <sheets>
    <sheet name="NR 2026" sheetId="3" r:id="rId1"/>
  </sheets>
  <definedNames>
    <definedName name="_xlnm.Print_Area" localSheetId="0">'NR 2026'!$A$1:$AC$101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25" i="3" l="1"/>
  <c r="X51" i="3" l="1"/>
  <c r="W51" i="3"/>
  <c r="R51" i="3"/>
  <c r="Q51" i="3"/>
  <c r="T25" i="3"/>
  <c r="P45" i="3" l="1"/>
  <c r="M51" i="3"/>
  <c r="L51" i="3"/>
  <c r="K51" i="3"/>
  <c r="J51" i="3"/>
  <c r="M55" i="3"/>
  <c r="M54" i="3"/>
  <c r="M53" i="3"/>
  <c r="M52" i="3"/>
  <c r="N25" i="3"/>
  <c r="M35" i="3"/>
  <c r="F51" i="3" l="1"/>
  <c r="E51" i="3"/>
  <c r="D51" i="3"/>
  <c r="E40" i="3"/>
  <c r="D40" i="3"/>
  <c r="G21" i="3"/>
  <c r="H25" i="3"/>
  <c r="Y73" i="3" l="1"/>
  <c r="D25" i="3"/>
  <c r="Y36" i="3" l="1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X25" i="3" l="1"/>
  <c r="W25" i="3"/>
  <c r="V25" i="3"/>
  <c r="R25" i="3"/>
  <c r="Q25" i="3"/>
  <c r="P25" i="3"/>
  <c r="L25" i="3"/>
  <c r="K25" i="3"/>
  <c r="J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G55" i="3"/>
  <c r="Z40" i="3"/>
  <c r="X40" i="3"/>
  <c r="W40" i="3"/>
  <c r="W41" i="3" s="1"/>
  <c r="V40" i="3"/>
  <c r="V41" i="3" s="1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2" i="3" l="1"/>
  <c r="G53" i="3"/>
  <c r="G51" i="3"/>
  <c r="N40" i="3" l="1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<sst xmlns="http://schemas.openxmlformats.org/spreadsheetml/2006/main" count="221" uniqueCount="130">
  <si>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</si>
  <si>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</si>
  <si>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</si>
  <si>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</si>
  <si>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</si>
  <si>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</si>
  <si>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</si>
  <si>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</si>
  <si>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</si>
  <si>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</si>
  <si>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</si>
  <si>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</si>
  <si>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</si>
  <si>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</si>
  <si>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</si>
  <si>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</si>
  <si>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</si>
  <si>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</si>
  <si>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</si>
  <si>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</si>
  <si>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</si>
  <si>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</si>
  <si>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</si>
  <si>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</si>
  <si>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</si>
  <si>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</si>
  <si>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</si>
  <si>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</si>
  <si>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</si>
  <si>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</si>
  <si>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</si>
  <si>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</si>
  <si>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</si>
  <si>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</si>
  <si>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</si>
  <si>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</si>
  <si>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</si>
  <si>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</si>
  <si>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</si>
  <si>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</si>
  <si>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</si>
  <si>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</si>
  <si>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</si>
  <si>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</si>
  <si>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</si>
  <si>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</si>
  <si>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</si>
  <si>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</si>
  <si>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</si>
  <si>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</si>
  <si>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</si>
  <si>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</si>
  <si>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</si>
  <si>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</si>
  <si>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</si>
  <si>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</si>
  <si>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</si>
  <si>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</si>
  <si>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</si>
  <si>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</si>
  <si>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</si>
  <si>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</si>
  <si>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</si>
  <si>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</si>
  <si>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</si>
  <si>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</si>
  <si>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</si>
  <si>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</si>
  <si>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</si>
  <si>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</si>
  <si>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</si>
  <si>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</si>
  <si>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</si>
  <si>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</si>
  <si>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</si>
  <si>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</si>
  <si>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</si>
  <si>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</si>
  <si>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</si>
  <si>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</si>
  <si>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</si>
  <si>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</si>
  <si>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</si>
  <si>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</si>
  <si>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</si>
  <si>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</si>
  <si>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</si>
  <si>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</si>
  <si>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</si>
  <si>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</si>
  <si>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</si>
  <si>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</si>
  <si>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</si>
  <si>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</si>
  <si>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</si>
  <si>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</si>
  <si>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</si>
  <si>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</si>
  <si>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</si>
  <si>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</si>
  <si>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</si>
  <si>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</si>
  <si>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</si>
  <si>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</si>
  <si>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</si>
  <si>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</si>
  <si>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</si>
  <si>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</si>
  <si>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</si>
  <si>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</si>
  <si>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</si>
  <si>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</si>
  <si>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</si>
  <si>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</si>
  <si>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</si>
  <si>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</si>
  <si>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</si>
  <si>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</si>
  <si>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</si>
  <si>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</si>
  <si>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</si>
  <si>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</si>
  <si>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</si>
  <si>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Mateřská škola Chomutov, příspěvková organizace</t>
  </si>
  <si>
    <t>Jiráskova 4335, 430 03  Chomutov</t>
  </si>
  <si>
    <t>- ostatní osobní náklady (DPP, DPČ, aj.)</t>
  </si>
  <si>
    <t>Ing. Jitka Svobodová</t>
  </si>
  <si>
    <t>Bc. Eliška Smetanová</t>
  </si>
  <si>
    <t xml:space="preserve">Snížení provozní dotace od zřizovatele, částka na management zahrnuta v ÚZ 707. Zvýšení vlastních příjmů souvisejících s navýšením úplaty za předškolní vzdělávání od 9/2025 a s tím související zvýšení vlastních nákladů v oblasti údržby a vybavení tříd. </t>
  </si>
  <si>
    <t>Upravený rozpočet (k 30.6.2025)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</si>
</sst>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1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11" borderId="49" xfId="0" applyNumberFormat="1" applyFont="1" applyFill="1" applyBorder="1" applyAlignment="1" applyProtection="1">
      <alignment horizontal="right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1" fillId="5" borderId="34" xfId="0" applyNumberFormat="1" applyFont="1" applyFill="1" applyBorder="1" applyProtection="1"/>
    <xf numFmtId="164" fontId="17" fillId="9" borderId="38" xfId="0" applyNumberFormat="1" applyFont="1" applyFill="1" applyBorder="1" applyAlignment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164" fontId="0" fillId="10" borderId="49" xfId="0" applyNumberFormat="1" applyFill="1" applyBorder="1" applyAlignment="1" applyProtection="1">
      <alignment horizontal="right"/>
      <protection locked="0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/>
    <xf numFmtId="164" fontId="16" fillId="6" borderId="38" xfId="0" applyNumberFormat="1" applyFont="1" applyFill="1" applyBorder="1" applyAlignment="1" applyProtection="1"/>
    <xf numFmtId="49" fontId="0" fillId="0" borderId="1" xfId="0" applyNumberFormat="1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4" borderId="1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3"/>
  <sheetViews>
    <sheetView showGridLines="0" tabSelected="1" topLeftCell="I1" zoomScale="80" zoomScaleNormal="80" zoomScaleSheetLayoutView="80" workbookViewId="0">
      <selection activeCell="V18" sqref="V1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97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76" t="s">
        <v>123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72744260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77" t="s">
        <v>124</v>
      </c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58" t="s">
        <v>37</v>
      </c>
      <c r="C10" s="282" t="s">
        <v>38</v>
      </c>
      <c r="D10" s="233" t="s">
        <v>98</v>
      </c>
      <c r="E10" s="234"/>
      <c r="F10" s="234"/>
      <c r="G10" s="234"/>
      <c r="H10" s="234"/>
      <c r="I10" s="235"/>
      <c r="J10" s="233" t="s">
        <v>129</v>
      </c>
      <c r="K10" s="234"/>
      <c r="L10" s="234"/>
      <c r="M10" s="234"/>
      <c r="N10" s="234"/>
      <c r="O10" s="235"/>
      <c r="P10" s="233" t="s">
        <v>99</v>
      </c>
      <c r="Q10" s="234"/>
      <c r="R10" s="234"/>
      <c r="S10" s="234"/>
      <c r="T10" s="234"/>
      <c r="U10" s="235"/>
      <c r="V10" s="233" t="s">
        <v>100</v>
      </c>
      <c r="W10" s="234"/>
      <c r="X10" s="234"/>
      <c r="Y10" s="234"/>
      <c r="Z10" s="234"/>
      <c r="AA10" s="235"/>
      <c r="AB10" s="298" t="s">
        <v>96</v>
      </c>
      <c r="AC10" s="3"/>
      <c r="AD10" s="3"/>
    </row>
    <row r="11" spans="1:30" ht="30.75" customHeight="1" thickBot="1" x14ac:dyDescent="0.3">
      <c r="A11" s="4"/>
      <c r="B11" s="259"/>
      <c r="C11" s="283"/>
      <c r="D11" s="236" t="s">
        <v>39</v>
      </c>
      <c r="E11" s="237"/>
      <c r="F11" s="237"/>
      <c r="G11" s="238"/>
      <c r="H11" s="8" t="s">
        <v>40</v>
      </c>
      <c r="I11" s="8" t="s">
        <v>59</v>
      </c>
      <c r="J11" s="236" t="s">
        <v>39</v>
      </c>
      <c r="K11" s="237"/>
      <c r="L11" s="237"/>
      <c r="M11" s="238"/>
      <c r="N11" s="8" t="s">
        <v>40</v>
      </c>
      <c r="O11" s="8" t="s">
        <v>59</v>
      </c>
      <c r="P11" s="236" t="s">
        <v>39</v>
      </c>
      <c r="Q11" s="237"/>
      <c r="R11" s="237"/>
      <c r="S11" s="238"/>
      <c r="T11" s="8" t="s">
        <v>40</v>
      </c>
      <c r="U11" s="8" t="s">
        <v>59</v>
      </c>
      <c r="V11" s="236" t="s">
        <v>39</v>
      </c>
      <c r="W11" s="237"/>
      <c r="X11" s="237"/>
      <c r="Y11" s="238"/>
      <c r="Z11" s="8" t="s">
        <v>40</v>
      </c>
      <c r="AA11" s="8" t="s">
        <v>59</v>
      </c>
      <c r="AB11" s="299"/>
      <c r="AC11" s="3"/>
      <c r="AD11" s="3"/>
    </row>
    <row r="12" spans="1:30" ht="15.75" customHeight="1" thickBot="1" x14ac:dyDescent="0.3">
      <c r="A12" s="4"/>
      <c r="B12" s="259"/>
      <c r="C12" s="284"/>
      <c r="D12" s="239" t="s">
        <v>60</v>
      </c>
      <c r="E12" s="240"/>
      <c r="F12" s="240"/>
      <c r="G12" s="240"/>
      <c r="H12" s="240"/>
      <c r="I12" s="241"/>
      <c r="J12" s="239" t="s">
        <v>60</v>
      </c>
      <c r="K12" s="240"/>
      <c r="L12" s="240"/>
      <c r="M12" s="240"/>
      <c r="N12" s="240"/>
      <c r="O12" s="241"/>
      <c r="P12" s="239" t="s">
        <v>60</v>
      </c>
      <c r="Q12" s="240"/>
      <c r="R12" s="240"/>
      <c r="S12" s="240"/>
      <c r="T12" s="240"/>
      <c r="U12" s="241"/>
      <c r="V12" s="239" t="s">
        <v>60</v>
      </c>
      <c r="W12" s="240"/>
      <c r="X12" s="240"/>
      <c r="Y12" s="240"/>
      <c r="Z12" s="240"/>
      <c r="AA12" s="241"/>
      <c r="AB12" s="299"/>
      <c r="AC12" s="3"/>
      <c r="AD12" s="3"/>
    </row>
    <row r="13" spans="1:30" ht="15.75" customHeight="1" thickBot="1" x14ac:dyDescent="0.3">
      <c r="A13" s="4"/>
      <c r="B13" s="260"/>
      <c r="C13" s="285"/>
      <c r="D13" s="242" t="s">
        <v>56</v>
      </c>
      <c r="E13" s="243"/>
      <c r="F13" s="243"/>
      <c r="G13" s="244" t="s">
        <v>61</v>
      </c>
      <c r="H13" s="246" t="s">
        <v>64</v>
      </c>
      <c r="I13" s="248" t="s">
        <v>60</v>
      </c>
      <c r="J13" s="242" t="s">
        <v>56</v>
      </c>
      <c r="K13" s="243"/>
      <c r="L13" s="243"/>
      <c r="M13" s="244" t="s">
        <v>61</v>
      </c>
      <c r="N13" s="246" t="s">
        <v>64</v>
      </c>
      <c r="O13" s="248" t="s">
        <v>60</v>
      </c>
      <c r="P13" s="242" t="s">
        <v>56</v>
      </c>
      <c r="Q13" s="243"/>
      <c r="R13" s="243"/>
      <c r="S13" s="244" t="s">
        <v>61</v>
      </c>
      <c r="T13" s="246" t="s">
        <v>64</v>
      </c>
      <c r="U13" s="248" t="s">
        <v>60</v>
      </c>
      <c r="V13" s="242" t="s">
        <v>56</v>
      </c>
      <c r="W13" s="243"/>
      <c r="X13" s="243"/>
      <c r="Y13" s="244" t="s">
        <v>61</v>
      </c>
      <c r="Z13" s="246" t="s">
        <v>64</v>
      </c>
      <c r="AA13" s="248" t="s">
        <v>60</v>
      </c>
      <c r="AB13" s="299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87</v>
      </c>
      <c r="F14" s="139" t="s">
        <v>58</v>
      </c>
      <c r="G14" s="245"/>
      <c r="H14" s="247"/>
      <c r="I14" s="249"/>
      <c r="J14" s="138" t="s">
        <v>57</v>
      </c>
      <c r="K14" s="139" t="s">
        <v>87</v>
      </c>
      <c r="L14" s="139" t="s">
        <v>58</v>
      </c>
      <c r="M14" s="245"/>
      <c r="N14" s="247"/>
      <c r="O14" s="249"/>
      <c r="P14" s="138" t="s">
        <v>57</v>
      </c>
      <c r="Q14" s="139" t="s">
        <v>87</v>
      </c>
      <c r="R14" s="139" t="s">
        <v>58</v>
      </c>
      <c r="S14" s="245"/>
      <c r="T14" s="247"/>
      <c r="U14" s="249"/>
      <c r="V14" s="138" t="s">
        <v>57</v>
      </c>
      <c r="W14" s="139" t="s">
        <v>87</v>
      </c>
      <c r="X14" s="139" t="s">
        <v>58</v>
      </c>
      <c r="Y14" s="245"/>
      <c r="Z14" s="247"/>
      <c r="AA14" s="249"/>
      <c r="AB14" s="300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10004.5</v>
      </c>
      <c r="G15" s="62">
        <f>SUM(D15:F15)</f>
        <v>10004.5</v>
      </c>
      <c r="H15" s="65">
        <v>0</v>
      </c>
      <c r="I15" s="13">
        <f>G15+H15</f>
        <v>10004.5</v>
      </c>
      <c r="J15" s="161"/>
      <c r="K15" s="162"/>
      <c r="L15" s="214">
        <v>11374</v>
      </c>
      <c r="M15" s="163">
        <f t="shared" ref="M15:M24" si="0">SUM(J15:L15)</f>
        <v>11374</v>
      </c>
      <c r="N15" s="164">
        <v>0</v>
      </c>
      <c r="O15" s="165">
        <f>M15+N15</f>
        <v>11374</v>
      </c>
      <c r="P15" s="11"/>
      <c r="Q15" s="12"/>
      <c r="R15" s="156">
        <v>5349.4</v>
      </c>
      <c r="S15" s="62">
        <f>SUM(P15:R15)</f>
        <v>5349.4</v>
      </c>
      <c r="T15" s="65">
        <v>0</v>
      </c>
      <c r="U15" s="13">
        <f>S15+T15</f>
        <v>5349.4</v>
      </c>
      <c r="V15" s="11"/>
      <c r="W15" s="12"/>
      <c r="X15" s="55">
        <v>12917.2</v>
      </c>
      <c r="Y15" s="62">
        <f>SUM(V15:X15)</f>
        <v>12917.2</v>
      </c>
      <c r="Z15" s="65">
        <v>20</v>
      </c>
      <c r="AA15" s="13">
        <f>Y15+Z15</f>
        <v>12937.2</v>
      </c>
      <c r="AB15" s="142">
        <f>(AA15/O15)</f>
        <v>1.1374362581325832</v>
      </c>
      <c r="AC15" s="3"/>
      <c r="AD15" s="3"/>
    </row>
    <row r="16" spans="1:30" x14ac:dyDescent="0.25">
      <c r="A16" s="4"/>
      <c r="B16" s="14" t="s">
        <v>1</v>
      </c>
      <c r="C16" s="125" t="s">
        <v>104</v>
      </c>
      <c r="D16" s="56">
        <v>14974</v>
      </c>
      <c r="E16" s="15"/>
      <c r="F16" s="15"/>
      <c r="G16" s="63">
        <f t="shared" ref="G16:G24" si="1">SUM(D16:F16)</f>
        <v>14974</v>
      </c>
      <c r="H16" s="66"/>
      <c r="I16" s="13">
        <f t="shared" ref="I16:I24" si="2">G16+H16</f>
        <v>14974</v>
      </c>
      <c r="J16" s="213">
        <v>14958.8</v>
      </c>
      <c r="K16" s="166"/>
      <c r="L16" s="166"/>
      <c r="M16" s="167">
        <f t="shared" si="0"/>
        <v>14958.8</v>
      </c>
      <c r="N16" s="168"/>
      <c r="O16" s="165">
        <f t="shared" ref="O16:O21" si="3">M16+N16</f>
        <v>14958.8</v>
      </c>
      <c r="P16" s="56">
        <v>7417.2</v>
      </c>
      <c r="Q16" s="155"/>
      <c r="R16" s="15"/>
      <c r="S16" s="63">
        <f t="shared" ref="S16:S24" si="4">SUM(P16:R16)</f>
        <v>7417.2</v>
      </c>
      <c r="T16" s="66"/>
      <c r="U16" s="13">
        <f t="shared" ref="U16:U21" si="5">S16+T16</f>
        <v>7417.2</v>
      </c>
      <c r="V16" s="56">
        <v>13735</v>
      </c>
      <c r="W16" s="15"/>
      <c r="X16" s="15"/>
      <c r="Y16" s="63">
        <f t="shared" ref="Y16:Y24" si="6">SUM(V16:X16)</f>
        <v>13735</v>
      </c>
      <c r="Z16" s="66"/>
      <c r="AA16" s="13">
        <f t="shared" ref="AA16:AA21" si="7">Y16+Z16</f>
        <v>13735</v>
      </c>
      <c r="AB16" s="142">
        <f t="shared" ref="AB16:AB25" si="8">(AA16/O16)</f>
        <v>0.9181886247559965</v>
      </c>
      <c r="AC16" s="3"/>
      <c r="AD16" s="3"/>
    </row>
    <row r="17" spans="1:30" x14ac:dyDescent="0.25">
      <c r="A17" s="4"/>
      <c r="B17" s="14" t="s">
        <v>3</v>
      </c>
      <c r="C17" s="126" t="s">
        <v>103</v>
      </c>
      <c r="D17" s="57">
        <v>264.7</v>
      </c>
      <c r="E17" s="16"/>
      <c r="F17" s="16"/>
      <c r="G17" s="63">
        <f t="shared" si="1"/>
        <v>264.7</v>
      </c>
      <c r="H17" s="67"/>
      <c r="I17" s="13">
        <f t="shared" si="2"/>
        <v>264.7</v>
      </c>
      <c r="J17" s="57">
        <v>145.5</v>
      </c>
      <c r="K17" s="170"/>
      <c r="L17" s="170"/>
      <c r="M17" s="167">
        <f t="shared" si="0"/>
        <v>145.5</v>
      </c>
      <c r="N17" s="171"/>
      <c r="O17" s="165">
        <f t="shared" si="3"/>
        <v>145.5</v>
      </c>
      <c r="P17" s="57"/>
      <c r="Q17" s="16"/>
      <c r="R17" s="16"/>
      <c r="S17" s="63">
        <f t="shared" si="4"/>
        <v>0</v>
      </c>
      <c r="T17" s="67"/>
      <c r="U17" s="13">
        <f t="shared" si="5"/>
        <v>0</v>
      </c>
      <c r="V17" s="57">
        <v>0</v>
      </c>
      <c r="W17" s="16"/>
      <c r="X17" s="16"/>
      <c r="Y17" s="63">
        <f t="shared" si="6"/>
        <v>0</v>
      </c>
      <c r="Z17" s="67"/>
      <c r="AA17" s="13">
        <f t="shared" si="7"/>
        <v>0</v>
      </c>
      <c r="AB17" s="142">
        <f t="shared" si="8"/>
        <v>0</v>
      </c>
      <c r="AC17" s="3"/>
      <c r="AD17" s="3"/>
    </row>
    <row r="18" spans="1:30" x14ac:dyDescent="0.25">
      <c r="A18" s="4"/>
      <c r="B18" s="14" t="s">
        <v>101</v>
      </c>
      <c r="C18" s="201" t="s">
        <v>102</v>
      </c>
      <c r="D18" s="57">
        <v>0</v>
      </c>
      <c r="E18" s="16"/>
      <c r="F18" s="16"/>
      <c r="G18" s="63">
        <f t="shared" si="1"/>
        <v>0</v>
      </c>
      <c r="H18" s="66"/>
      <c r="I18" s="13">
        <f t="shared" si="2"/>
        <v>0</v>
      </c>
      <c r="J18" s="169"/>
      <c r="K18" s="170"/>
      <c r="L18" s="170"/>
      <c r="M18" s="167">
        <f t="shared" si="0"/>
        <v>0</v>
      </c>
      <c r="N18" s="168"/>
      <c r="O18" s="165">
        <f t="shared" si="3"/>
        <v>0</v>
      </c>
      <c r="P18" s="57"/>
      <c r="Q18" s="16"/>
      <c r="R18" s="16"/>
      <c r="S18" s="63">
        <f t="shared" si="4"/>
        <v>0</v>
      </c>
      <c r="T18" s="66"/>
      <c r="U18" s="13">
        <f t="shared" si="5"/>
        <v>0</v>
      </c>
      <c r="V18" s="57">
        <v>38349.572</v>
      </c>
      <c r="W18" s="16"/>
      <c r="X18" s="16"/>
      <c r="Y18" s="63">
        <f t="shared" si="6"/>
        <v>38349.572</v>
      </c>
      <c r="Z18" s="66"/>
      <c r="AA18" s="13">
        <f t="shared" si="7"/>
        <v>38349.572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126585.4</v>
      </c>
      <c r="F19" s="16"/>
      <c r="G19" s="63">
        <f t="shared" si="1"/>
        <v>126585.4</v>
      </c>
      <c r="H19" s="65">
        <v>0</v>
      </c>
      <c r="I19" s="13">
        <f t="shared" si="2"/>
        <v>126585.4</v>
      </c>
      <c r="J19" s="172"/>
      <c r="K19" s="59">
        <v>131671</v>
      </c>
      <c r="L19" s="170"/>
      <c r="M19" s="167">
        <f t="shared" si="0"/>
        <v>131671</v>
      </c>
      <c r="N19" s="164">
        <v>0</v>
      </c>
      <c r="O19" s="165">
        <f t="shared" si="3"/>
        <v>131671</v>
      </c>
      <c r="P19" s="17"/>
      <c r="Q19" s="58">
        <v>63213.599999999999</v>
      </c>
      <c r="R19" s="16"/>
      <c r="S19" s="63">
        <f t="shared" si="4"/>
        <v>63213.599999999999</v>
      </c>
      <c r="T19" s="65">
        <v>0</v>
      </c>
      <c r="U19" s="13">
        <f t="shared" si="5"/>
        <v>63213.599999999999</v>
      </c>
      <c r="V19" s="17"/>
      <c r="W19" s="58">
        <v>103833</v>
      </c>
      <c r="X19" s="16"/>
      <c r="Y19" s="63">
        <f t="shared" si="6"/>
        <v>103833</v>
      </c>
      <c r="Z19" s="65">
        <v>0</v>
      </c>
      <c r="AA19" s="13">
        <f t="shared" si="7"/>
        <v>103833</v>
      </c>
      <c r="AB19" s="142">
        <f t="shared" si="8"/>
        <v>0.78857911005460579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/>
      <c r="E20" s="16"/>
      <c r="F20" s="59">
        <v>49.5</v>
      </c>
      <c r="G20" s="63">
        <f t="shared" si="1"/>
        <v>49.5</v>
      </c>
      <c r="H20" s="68">
        <v>0</v>
      </c>
      <c r="I20" s="13">
        <f t="shared" si="2"/>
        <v>49.5</v>
      </c>
      <c r="J20" s="173"/>
      <c r="K20" s="170"/>
      <c r="L20" s="59">
        <v>66.099999999999994</v>
      </c>
      <c r="M20" s="167">
        <f t="shared" si="0"/>
        <v>66.099999999999994</v>
      </c>
      <c r="N20" s="174">
        <v>0</v>
      </c>
      <c r="O20" s="165">
        <f t="shared" si="3"/>
        <v>66.099999999999994</v>
      </c>
      <c r="P20" s="18"/>
      <c r="Q20" s="16"/>
      <c r="R20" s="59">
        <v>46.2</v>
      </c>
      <c r="S20" s="63">
        <f t="shared" si="4"/>
        <v>46.2</v>
      </c>
      <c r="T20" s="68">
        <v>0</v>
      </c>
      <c r="U20" s="13">
        <f t="shared" si="5"/>
        <v>46.2</v>
      </c>
      <c r="V20" s="18"/>
      <c r="W20" s="16"/>
      <c r="X20" s="59">
        <v>63.8</v>
      </c>
      <c r="Y20" s="63">
        <f t="shared" si="6"/>
        <v>63.8</v>
      </c>
      <c r="Z20" s="68">
        <v>0</v>
      </c>
      <c r="AA20" s="13">
        <f t="shared" si="7"/>
        <v>63.8</v>
      </c>
      <c r="AB20" s="142">
        <f t="shared" si="8"/>
        <v>0.96520423600605143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/>
      <c r="E21" s="15"/>
      <c r="F21" s="60">
        <v>578.9</v>
      </c>
      <c r="G21" s="63">
        <f t="shared" si="1"/>
        <v>578.9</v>
      </c>
      <c r="H21" s="68">
        <v>0</v>
      </c>
      <c r="I21" s="13">
        <f t="shared" si="2"/>
        <v>578.9</v>
      </c>
      <c r="J21" s="172"/>
      <c r="K21" s="166"/>
      <c r="L21" s="215">
        <v>250</v>
      </c>
      <c r="M21" s="167">
        <f t="shared" si="0"/>
        <v>250</v>
      </c>
      <c r="N21" s="174">
        <v>0</v>
      </c>
      <c r="O21" s="165">
        <f t="shared" si="3"/>
        <v>250</v>
      </c>
      <c r="P21" s="17"/>
      <c r="Q21" s="15"/>
      <c r="R21" s="60">
        <v>92.5</v>
      </c>
      <c r="S21" s="63">
        <f t="shared" si="4"/>
        <v>92.5</v>
      </c>
      <c r="T21" s="68">
        <v>0</v>
      </c>
      <c r="U21" s="13">
        <f t="shared" si="5"/>
        <v>92.5</v>
      </c>
      <c r="V21" s="17"/>
      <c r="W21" s="15"/>
      <c r="X21" s="60">
        <v>320</v>
      </c>
      <c r="Y21" s="63">
        <f t="shared" si="6"/>
        <v>320</v>
      </c>
      <c r="Z21" s="68">
        <v>0</v>
      </c>
      <c r="AA21" s="13">
        <f t="shared" si="7"/>
        <v>320</v>
      </c>
      <c r="AB21" s="142">
        <f t="shared" si="8"/>
        <v>1.28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v>796.6</v>
      </c>
      <c r="G22" s="63">
        <f t="shared" si="1"/>
        <v>796.6</v>
      </c>
      <c r="H22" s="69">
        <v>67.3</v>
      </c>
      <c r="I22" s="13">
        <f>G22+H22</f>
        <v>863.9</v>
      </c>
      <c r="J22" s="172"/>
      <c r="K22" s="166"/>
      <c r="L22" s="215">
        <v>710.6</v>
      </c>
      <c r="M22" s="167">
        <f t="shared" si="0"/>
        <v>710.6</v>
      </c>
      <c r="N22" s="223">
        <v>68</v>
      </c>
      <c r="O22" s="165">
        <f>M22+N22</f>
        <v>778.6</v>
      </c>
      <c r="P22" s="17"/>
      <c r="Q22" s="15"/>
      <c r="R22" s="60">
        <v>301.39999999999998</v>
      </c>
      <c r="S22" s="63">
        <f t="shared" si="4"/>
        <v>301.39999999999998</v>
      </c>
      <c r="T22" s="69">
        <v>57.9</v>
      </c>
      <c r="U22" s="13">
        <f>S22+T22</f>
        <v>359.29999999999995</v>
      </c>
      <c r="V22" s="17"/>
      <c r="W22" s="15"/>
      <c r="X22" s="60">
        <v>710.6</v>
      </c>
      <c r="Y22" s="63">
        <f t="shared" si="6"/>
        <v>710.6</v>
      </c>
      <c r="Z22" s="69">
        <v>68</v>
      </c>
      <c r="AA22" s="13">
        <f>Y22+Z22</f>
        <v>778.6</v>
      </c>
      <c r="AB22" s="142">
        <f t="shared" si="8"/>
        <v>1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>
        <v>0</v>
      </c>
      <c r="G23" s="63">
        <f t="shared" si="1"/>
        <v>0</v>
      </c>
      <c r="H23" s="69">
        <v>0</v>
      </c>
      <c r="I23" s="13">
        <f t="shared" si="2"/>
        <v>0</v>
      </c>
      <c r="J23" s="172"/>
      <c r="K23" s="166"/>
      <c r="L23" s="215">
        <v>0</v>
      </c>
      <c r="M23" s="167">
        <f t="shared" si="0"/>
        <v>0</v>
      </c>
      <c r="N23" s="175">
        <v>0</v>
      </c>
      <c r="O23" s="165">
        <f>M23+N23</f>
        <v>0</v>
      </c>
      <c r="P23" s="17"/>
      <c r="Q23" s="15"/>
      <c r="R23" s="60">
        <v>0</v>
      </c>
      <c r="S23" s="63">
        <f t="shared" si="4"/>
        <v>0</v>
      </c>
      <c r="T23" s="69">
        <v>0</v>
      </c>
      <c r="U23" s="13">
        <f>S23+T23</f>
        <v>0</v>
      </c>
      <c r="V23" s="17"/>
      <c r="W23" s="15"/>
      <c r="X23" s="60">
        <v>0</v>
      </c>
      <c r="Y23" s="63">
        <f t="shared" si="6"/>
        <v>0</v>
      </c>
      <c r="Z23" s="69">
        <v>0</v>
      </c>
      <c r="AA23" s="13">
        <f>Y23+Z23</f>
        <v>0</v>
      </c>
      <c r="AB23" s="142" t="e">
        <f t="shared" si="8"/>
        <v>#DIV/0!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>
        <v>0</v>
      </c>
      <c r="G24" s="64">
        <f t="shared" si="1"/>
        <v>0</v>
      </c>
      <c r="H24" s="70">
        <v>0</v>
      </c>
      <c r="I24" s="22">
        <f t="shared" si="2"/>
        <v>0</v>
      </c>
      <c r="J24" s="176"/>
      <c r="K24" s="177"/>
      <c r="L24" s="216">
        <v>0</v>
      </c>
      <c r="M24" s="178">
        <f t="shared" si="0"/>
        <v>0</v>
      </c>
      <c r="N24" s="179">
        <v>0</v>
      </c>
      <c r="O24" s="180">
        <f>M24+N24</f>
        <v>0</v>
      </c>
      <c r="P24" s="20"/>
      <c r="Q24" s="21"/>
      <c r="R24" s="61">
        <v>0</v>
      </c>
      <c r="S24" s="64">
        <f t="shared" si="4"/>
        <v>0</v>
      </c>
      <c r="T24" s="70">
        <v>0</v>
      </c>
      <c r="U24" s="22">
        <f>S24+T24</f>
        <v>0</v>
      </c>
      <c r="V24" s="20"/>
      <c r="W24" s="21"/>
      <c r="X24" s="61">
        <v>0</v>
      </c>
      <c r="Y24" s="64">
        <f t="shared" si="6"/>
        <v>0</v>
      </c>
      <c r="Z24" s="70">
        <v>0</v>
      </c>
      <c r="AA24" s="22">
        <f>Y24+Z24</f>
        <v>0</v>
      </c>
      <c r="AB24" s="145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15238.7</v>
      </c>
      <c r="E25" s="26">
        <f>SUM(E15:E22)</f>
        <v>126585.4</v>
      </c>
      <c r="F25" s="26">
        <f>SUM(F15:F22)</f>
        <v>11429.5</v>
      </c>
      <c r="G25" s="27">
        <f>SUM(D25:F25)</f>
        <v>153253.6</v>
      </c>
      <c r="H25" s="28">
        <f>SUM(H15:H24)</f>
        <v>67.3</v>
      </c>
      <c r="I25" s="28">
        <f>SUM(I15:I22)</f>
        <v>153320.9</v>
      </c>
      <c r="J25" s="181">
        <f>SUM(J15:J22)</f>
        <v>15104.3</v>
      </c>
      <c r="K25" s="182">
        <f>SUM(K15:K22)</f>
        <v>131671</v>
      </c>
      <c r="L25" s="182">
        <f>SUM(L15:L22)</f>
        <v>12400.7</v>
      </c>
      <c r="M25" s="183">
        <f>SUM(J25:L25)</f>
        <v>159176</v>
      </c>
      <c r="N25" s="184">
        <f>SUM(N15:N24)</f>
        <v>68</v>
      </c>
      <c r="O25" s="184">
        <f>SUM(O15:O22)</f>
        <v>159244</v>
      </c>
      <c r="P25" s="25">
        <f>SUM(P15:P22)</f>
        <v>7417.2</v>
      </c>
      <c r="Q25" s="26">
        <f>SUM(Q15:Q22)</f>
        <v>63213.599999999999</v>
      </c>
      <c r="R25" s="26">
        <f>SUM(R15:R22)</f>
        <v>5789.4999999999991</v>
      </c>
      <c r="S25" s="27">
        <f>SUM(P25:R25)</f>
        <v>76420.3</v>
      </c>
      <c r="T25" s="28">
        <f>SUM(T15:T24)</f>
        <v>57.9</v>
      </c>
      <c r="U25" s="28">
        <f>SUM(U15:U22)</f>
        <v>76478.2</v>
      </c>
      <c r="V25" s="25">
        <f>SUM(V15:V22)</f>
        <v>52084.572</v>
      </c>
      <c r="W25" s="26">
        <f>SUM(W15:W22)</f>
        <v>103833</v>
      </c>
      <c r="X25" s="26">
        <f>SUM(X15:X22)</f>
        <v>14011.6</v>
      </c>
      <c r="Y25" s="27">
        <f>SUM(V25:X25)</f>
        <v>169929.17199999999</v>
      </c>
      <c r="Z25" s="28">
        <f>SUM(Z15:Z24)</f>
        <v>88</v>
      </c>
      <c r="AA25" s="28">
        <f>SUM(AA15:AA22)</f>
        <v>170017.17199999999</v>
      </c>
      <c r="AB25" s="146">
        <f t="shared" si="8"/>
        <v>1.0676519806083744</v>
      </c>
      <c r="AC25" s="3"/>
      <c r="AD25" s="3"/>
    </row>
    <row r="26" spans="1:30" ht="15.75" customHeight="1" thickBot="1" x14ac:dyDescent="0.3">
      <c r="A26" s="4"/>
      <c r="B26" s="29"/>
      <c r="C26" s="30"/>
      <c r="D26" s="250" t="s">
        <v>66</v>
      </c>
      <c r="E26" s="251"/>
      <c r="F26" s="251"/>
      <c r="G26" s="252"/>
      <c r="H26" s="252"/>
      <c r="I26" s="253"/>
      <c r="J26" s="263" t="s">
        <v>66</v>
      </c>
      <c r="K26" s="264"/>
      <c r="L26" s="264"/>
      <c r="M26" s="265"/>
      <c r="N26" s="265"/>
      <c r="O26" s="266"/>
      <c r="P26" s="250" t="s">
        <v>66</v>
      </c>
      <c r="Q26" s="251"/>
      <c r="R26" s="251"/>
      <c r="S26" s="252"/>
      <c r="T26" s="252"/>
      <c r="U26" s="253"/>
      <c r="V26" s="250" t="s">
        <v>66</v>
      </c>
      <c r="W26" s="251"/>
      <c r="X26" s="251"/>
      <c r="Y26" s="252"/>
      <c r="Z26" s="252"/>
      <c r="AA26" s="253"/>
      <c r="AB26" s="291" t="s">
        <v>96</v>
      </c>
      <c r="AC26" s="3"/>
      <c r="AD26" s="3"/>
    </row>
    <row r="27" spans="1:30" ht="15.75" thickBot="1" x14ac:dyDescent="0.3">
      <c r="A27" s="4"/>
      <c r="B27" s="261" t="s">
        <v>37</v>
      </c>
      <c r="C27" s="282" t="s">
        <v>38</v>
      </c>
      <c r="D27" s="254" t="s">
        <v>67</v>
      </c>
      <c r="E27" s="255"/>
      <c r="F27" s="255"/>
      <c r="G27" s="256" t="s">
        <v>62</v>
      </c>
      <c r="H27" s="286" t="s">
        <v>65</v>
      </c>
      <c r="I27" s="288" t="s">
        <v>66</v>
      </c>
      <c r="J27" s="267" t="s">
        <v>67</v>
      </c>
      <c r="K27" s="268"/>
      <c r="L27" s="268"/>
      <c r="M27" s="269" t="s">
        <v>62</v>
      </c>
      <c r="N27" s="271" t="s">
        <v>65</v>
      </c>
      <c r="O27" s="273" t="s">
        <v>66</v>
      </c>
      <c r="P27" s="254" t="s">
        <v>67</v>
      </c>
      <c r="Q27" s="255"/>
      <c r="R27" s="255"/>
      <c r="S27" s="256" t="s">
        <v>62</v>
      </c>
      <c r="T27" s="286" t="s">
        <v>65</v>
      </c>
      <c r="U27" s="288" t="s">
        <v>66</v>
      </c>
      <c r="V27" s="254" t="s">
        <v>67</v>
      </c>
      <c r="W27" s="255"/>
      <c r="X27" s="255"/>
      <c r="Y27" s="256" t="s">
        <v>62</v>
      </c>
      <c r="Z27" s="286" t="s">
        <v>65</v>
      </c>
      <c r="AA27" s="288" t="s">
        <v>66</v>
      </c>
      <c r="AB27" s="292"/>
      <c r="AC27" s="3"/>
      <c r="AD27" s="3"/>
    </row>
    <row r="28" spans="1:30" ht="15.75" thickBot="1" x14ac:dyDescent="0.3">
      <c r="A28" s="4"/>
      <c r="B28" s="262"/>
      <c r="C28" s="283"/>
      <c r="D28" s="31" t="s">
        <v>53</v>
      </c>
      <c r="E28" s="32" t="s">
        <v>54</v>
      </c>
      <c r="F28" s="33" t="s">
        <v>55</v>
      </c>
      <c r="G28" s="257"/>
      <c r="H28" s="287"/>
      <c r="I28" s="289"/>
      <c r="J28" s="185" t="s">
        <v>53</v>
      </c>
      <c r="K28" s="186" t="s">
        <v>54</v>
      </c>
      <c r="L28" s="187" t="s">
        <v>55</v>
      </c>
      <c r="M28" s="270"/>
      <c r="N28" s="272"/>
      <c r="O28" s="274"/>
      <c r="P28" s="31" t="s">
        <v>53</v>
      </c>
      <c r="Q28" s="32" t="s">
        <v>54</v>
      </c>
      <c r="R28" s="33" t="s">
        <v>55</v>
      </c>
      <c r="S28" s="257"/>
      <c r="T28" s="287"/>
      <c r="U28" s="289"/>
      <c r="V28" s="31" t="s">
        <v>53</v>
      </c>
      <c r="W28" s="32" t="s">
        <v>54</v>
      </c>
      <c r="X28" s="33" t="s">
        <v>55</v>
      </c>
      <c r="Y28" s="257"/>
      <c r="Z28" s="287"/>
      <c r="AA28" s="289"/>
      <c r="AB28" s="293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986.9</v>
      </c>
      <c r="E29" s="71">
        <v>0</v>
      </c>
      <c r="F29" s="71">
        <v>1148.8</v>
      </c>
      <c r="G29" s="72">
        <f>SUM(D29:F29)</f>
        <v>2135.6999999999998</v>
      </c>
      <c r="H29" s="72"/>
      <c r="I29" s="36">
        <f>G29+H29</f>
        <v>2135.6999999999998</v>
      </c>
      <c r="J29" s="217">
        <v>1155</v>
      </c>
      <c r="K29" s="221">
        <v>0</v>
      </c>
      <c r="L29" s="221">
        <v>1003</v>
      </c>
      <c r="M29" s="188">
        <f>SUM(J29:L29)</f>
        <v>2158</v>
      </c>
      <c r="N29" s="188">
        <v>0</v>
      </c>
      <c r="O29" s="189">
        <f>M29+N29</f>
        <v>2158</v>
      </c>
      <c r="P29" s="80">
        <v>784.8</v>
      </c>
      <c r="Q29" s="71">
        <v>0</v>
      </c>
      <c r="R29" s="71">
        <v>243.9</v>
      </c>
      <c r="S29" s="72">
        <f>SUM(P29:R29)</f>
        <v>1028.7</v>
      </c>
      <c r="T29" s="72"/>
      <c r="U29" s="36">
        <f>S29+T29</f>
        <v>1028.7</v>
      </c>
      <c r="V29" s="80">
        <v>935</v>
      </c>
      <c r="W29" s="71">
        <v>0</v>
      </c>
      <c r="X29" s="71">
        <v>1271</v>
      </c>
      <c r="Y29" s="72">
        <f>SUM(V29:X29)</f>
        <v>2206</v>
      </c>
      <c r="Z29" s="72">
        <v>0</v>
      </c>
      <c r="AA29" s="36">
        <f>Y29+Z29</f>
        <v>2206</v>
      </c>
      <c r="AB29" s="142">
        <f t="shared" ref="AB29:AB42" si="9">(AA29/O29)</f>
        <v>1.0222428174235403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711</v>
      </c>
      <c r="E30" s="73">
        <v>373.9</v>
      </c>
      <c r="F30" s="73">
        <v>8423.7999999999993</v>
      </c>
      <c r="G30" s="74">
        <f t="shared" ref="G30:G39" si="10">SUM(D30:F30)</f>
        <v>9508.6999999999989</v>
      </c>
      <c r="H30" s="75"/>
      <c r="I30" s="13">
        <f t="shared" ref="I30:I39" si="11">G30+H30</f>
        <v>9508.6999999999989</v>
      </c>
      <c r="J30" s="218">
        <v>780</v>
      </c>
      <c r="K30" s="222">
        <v>101</v>
      </c>
      <c r="L30" s="222">
        <v>9959</v>
      </c>
      <c r="M30" s="190">
        <f t="shared" ref="M30:M39" si="12">SUM(J30:L30)</f>
        <v>10840</v>
      </c>
      <c r="N30" s="191">
        <v>0</v>
      </c>
      <c r="O30" s="165">
        <f t="shared" ref="O30:O39" si="13">M30+N30</f>
        <v>10840</v>
      </c>
      <c r="P30" s="81">
        <v>378.9</v>
      </c>
      <c r="Q30" s="73">
        <v>3.5</v>
      </c>
      <c r="R30" s="73">
        <v>4636.3999999999996</v>
      </c>
      <c r="S30" s="74">
        <f t="shared" ref="S30:S39" si="14">SUM(P30:R30)</f>
        <v>5018.7999999999993</v>
      </c>
      <c r="T30" s="75"/>
      <c r="U30" s="13">
        <f t="shared" ref="U30:U39" si="15">S30+T30</f>
        <v>5018.7999999999993</v>
      </c>
      <c r="V30" s="81">
        <v>674.5</v>
      </c>
      <c r="W30" s="73">
        <v>202.1</v>
      </c>
      <c r="X30" s="73">
        <v>10462.6</v>
      </c>
      <c r="Y30" s="74">
        <f t="shared" ref="Y30:Y39" si="16">SUM(V30:X30)</f>
        <v>11339.2</v>
      </c>
      <c r="Z30" s="75">
        <v>0</v>
      </c>
      <c r="AA30" s="13">
        <f t="shared" ref="AA30:AA39" si="17">Y30+Z30</f>
        <v>11339.2</v>
      </c>
      <c r="AB30" s="142">
        <f t="shared" si="9"/>
        <v>1.0460516605166053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7407.3</v>
      </c>
      <c r="E31" s="76">
        <v>0</v>
      </c>
      <c r="F31" s="76">
        <v>0</v>
      </c>
      <c r="G31" s="74">
        <f t="shared" si="10"/>
        <v>7407.3</v>
      </c>
      <c r="H31" s="74"/>
      <c r="I31" s="13">
        <f t="shared" si="11"/>
        <v>7407.3</v>
      </c>
      <c r="J31" s="218">
        <v>8370</v>
      </c>
      <c r="K31" s="222">
        <v>0</v>
      </c>
      <c r="L31" s="222">
        <v>0</v>
      </c>
      <c r="M31" s="190">
        <f t="shared" si="12"/>
        <v>8370</v>
      </c>
      <c r="N31" s="190">
        <v>0</v>
      </c>
      <c r="O31" s="165">
        <f t="shared" si="13"/>
        <v>8370</v>
      </c>
      <c r="P31" s="82">
        <v>4391</v>
      </c>
      <c r="Q31" s="76">
        <v>0</v>
      </c>
      <c r="R31" s="76">
        <v>0</v>
      </c>
      <c r="S31" s="74">
        <f t="shared" si="14"/>
        <v>4391</v>
      </c>
      <c r="T31" s="74"/>
      <c r="U31" s="13">
        <f t="shared" si="15"/>
        <v>4391</v>
      </c>
      <c r="V31" s="82">
        <v>8460</v>
      </c>
      <c r="W31" s="76">
        <v>0</v>
      </c>
      <c r="X31" s="76">
        <v>0</v>
      </c>
      <c r="Y31" s="74">
        <f t="shared" si="16"/>
        <v>8460</v>
      </c>
      <c r="Z31" s="74">
        <v>0</v>
      </c>
      <c r="AA31" s="13">
        <f t="shared" si="17"/>
        <v>8460</v>
      </c>
      <c r="AB31" s="142">
        <f t="shared" si="9"/>
        <v>1.010752688172043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2450.3000000000002</v>
      </c>
      <c r="E32" s="76">
        <v>175.3</v>
      </c>
      <c r="F32" s="76">
        <v>277.60000000000002</v>
      </c>
      <c r="G32" s="74">
        <f t="shared" si="10"/>
        <v>2903.2000000000003</v>
      </c>
      <c r="H32" s="74"/>
      <c r="I32" s="13">
        <f t="shared" si="11"/>
        <v>2903.2000000000003</v>
      </c>
      <c r="J32" s="218">
        <v>2457.5</v>
      </c>
      <c r="K32" s="222">
        <v>0</v>
      </c>
      <c r="L32" s="222">
        <v>397</v>
      </c>
      <c r="M32" s="190">
        <f t="shared" si="12"/>
        <v>2854.5</v>
      </c>
      <c r="N32" s="190">
        <v>0</v>
      </c>
      <c r="O32" s="165">
        <f t="shared" si="13"/>
        <v>2854.5</v>
      </c>
      <c r="P32" s="82">
        <v>1312.5</v>
      </c>
      <c r="Q32" s="76">
        <v>13.8</v>
      </c>
      <c r="R32" s="76">
        <v>266.60000000000002</v>
      </c>
      <c r="S32" s="74">
        <f t="shared" si="14"/>
        <v>1592.9</v>
      </c>
      <c r="T32" s="74"/>
      <c r="U32" s="13">
        <f t="shared" si="15"/>
        <v>1592.9</v>
      </c>
      <c r="V32" s="82">
        <v>2681.5</v>
      </c>
      <c r="W32" s="76">
        <v>0</v>
      </c>
      <c r="X32" s="76">
        <v>599.20000000000005</v>
      </c>
      <c r="Y32" s="74">
        <f t="shared" si="16"/>
        <v>3280.7</v>
      </c>
      <c r="Z32" s="74">
        <v>0</v>
      </c>
      <c r="AA32" s="13">
        <f t="shared" si="17"/>
        <v>3280.7</v>
      </c>
      <c r="AB32" s="142">
        <f t="shared" si="9"/>
        <v>1.1493081100017515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v>1164.7</v>
      </c>
      <c r="E33" s="76">
        <v>93019.8</v>
      </c>
      <c r="F33" s="76">
        <v>0</v>
      </c>
      <c r="G33" s="74">
        <f t="shared" si="10"/>
        <v>94184.5</v>
      </c>
      <c r="H33" s="74"/>
      <c r="I33" s="13">
        <f t="shared" si="11"/>
        <v>94184.5</v>
      </c>
      <c r="J33" s="219">
        <v>1122</v>
      </c>
      <c r="K33" s="222">
        <v>97202.3</v>
      </c>
      <c r="L33" s="222">
        <v>0</v>
      </c>
      <c r="M33" s="190">
        <f t="shared" si="12"/>
        <v>98324.3</v>
      </c>
      <c r="N33" s="190">
        <v>0</v>
      </c>
      <c r="O33" s="165">
        <f t="shared" si="13"/>
        <v>98324.3</v>
      </c>
      <c r="P33" s="83">
        <v>664</v>
      </c>
      <c r="Q33" s="76">
        <v>48031.199999999997</v>
      </c>
      <c r="R33" s="76">
        <v>0</v>
      </c>
      <c r="S33" s="74">
        <f t="shared" si="14"/>
        <v>48695.199999999997</v>
      </c>
      <c r="T33" s="74"/>
      <c r="U33" s="13">
        <f t="shared" si="15"/>
        <v>48695.199999999997</v>
      </c>
      <c r="V33" s="83">
        <v>27621.1</v>
      </c>
      <c r="W33" s="76">
        <v>76550</v>
      </c>
      <c r="X33" s="76">
        <v>0</v>
      </c>
      <c r="Y33" s="74">
        <f t="shared" si="16"/>
        <v>104171.1</v>
      </c>
      <c r="Z33" s="74">
        <v>0</v>
      </c>
      <c r="AA33" s="13">
        <f t="shared" si="17"/>
        <v>104171.1</v>
      </c>
      <c r="AB33" s="142">
        <f t="shared" si="9"/>
        <v>1.0594644457168778</v>
      </c>
      <c r="AC33" s="3"/>
      <c r="AD33" s="3"/>
    </row>
    <row r="34" spans="1:30" x14ac:dyDescent="0.25">
      <c r="A34" s="4"/>
      <c r="B34" s="14" t="s">
        <v>28</v>
      </c>
      <c r="C34" s="39" t="s">
        <v>105</v>
      </c>
      <c r="D34" s="77">
        <v>1164.7</v>
      </c>
      <c r="E34" s="76">
        <v>93019.8</v>
      </c>
      <c r="F34" s="76">
        <v>0</v>
      </c>
      <c r="G34" s="74">
        <f t="shared" si="10"/>
        <v>94184.5</v>
      </c>
      <c r="H34" s="74"/>
      <c r="I34" s="13">
        <f t="shared" si="11"/>
        <v>94184.5</v>
      </c>
      <c r="J34" s="219">
        <v>1122</v>
      </c>
      <c r="K34" s="222">
        <v>97202.3</v>
      </c>
      <c r="L34" s="222">
        <v>0</v>
      </c>
      <c r="M34" s="190">
        <f t="shared" si="12"/>
        <v>98324.3</v>
      </c>
      <c r="N34" s="190">
        <v>0</v>
      </c>
      <c r="O34" s="165">
        <f t="shared" si="13"/>
        <v>98324.3</v>
      </c>
      <c r="P34" s="83">
        <v>664</v>
      </c>
      <c r="Q34" s="76">
        <v>48031.199999999997</v>
      </c>
      <c r="R34" s="76">
        <v>0</v>
      </c>
      <c r="S34" s="74">
        <f t="shared" si="14"/>
        <v>48695.199999999997</v>
      </c>
      <c r="T34" s="74"/>
      <c r="U34" s="13">
        <f t="shared" si="15"/>
        <v>48695.199999999997</v>
      </c>
      <c r="V34" s="83">
        <v>27621.1</v>
      </c>
      <c r="W34" s="76">
        <v>76550</v>
      </c>
      <c r="X34" s="76">
        <v>0</v>
      </c>
      <c r="Y34" s="74">
        <f t="shared" si="16"/>
        <v>104171.1</v>
      </c>
      <c r="Z34" s="74">
        <v>0</v>
      </c>
      <c r="AA34" s="13">
        <f t="shared" si="17"/>
        <v>104171.1</v>
      </c>
      <c r="AB34" s="142">
        <f t="shared" si="9"/>
        <v>1.0594644457168778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>
        <v>0</v>
      </c>
      <c r="E35" s="76">
        <v>0</v>
      </c>
      <c r="F35" s="76">
        <v>0</v>
      </c>
      <c r="G35" s="74">
        <f t="shared" si="10"/>
        <v>0</v>
      </c>
      <c r="H35" s="74"/>
      <c r="I35" s="13">
        <f t="shared" si="11"/>
        <v>0</v>
      </c>
      <c r="J35" s="219">
        <v>0</v>
      </c>
      <c r="K35" s="222">
        <v>0</v>
      </c>
      <c r="L35" s="222">
        <v>0</v>
      </c>
      <c r="M35" s="190">
        <f>SUM(J35:L35)</f>
        <v>0</v>
      </c>
      <c r="N35" s="190">
        <v>0</v>
      </c>
      <c r="O35" s="165">
        <f t="shared" si="13"/>
        <v>0</v>
      </c>
      <c r="P35" s="83">
        <v>0</v>
      </c>
      <c r="Q35" s="76">
        <v>0</v>
      </c>
      <c r="R35" s="76">
        <v>0</v>
      </c>
      <c r="S35" s="74">
        <f t="shared" si="14"/>
        <v>0</v>
      </c>
      <c r="T35" s="74"/>
      <c r="U35" s="13">
        <f t="shared" si="15"/>
        <v>0</v>
      </c>
      <c r="V35" s="83">
        <v>0</v>
      </c>
      <c r="W35" s="76">
        <v>0</v>
      </c>
      <c r="X35" s="76">
        <v>0</v>
      </c>
      <c r="Y35" s="74">
        <f t="shared" si="16"/>
        <v>0</v>
      </c>
      <c r="Z35" s="74">
        <v>0</v>
      </c>
      <c r="AA35" s="13">
        <f t="shared" si="17"/>
        <v>0</v>
      </c>
      <c r="AB35" s="142" t="e">
        <f t="shared" si="9"/>
        <v>#DIV/0!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7">
        <v>400.1</v>
      </c>
      <c r="E36" s="76">
        <v>31258.7</v>
      </c>
      <c r="F36" s="76">
        <v>0</v>
      </c>
      <c r="G36" s="74">
        <f t="shared" si="10"/>
        <v>31658.799999999999</v>
      </c>
      <c r="H36" s="74"/>
      <c r="I36" s="13">
        <f t="shared" si="11"/>
        <v>31658.799999999999</v>
      </c>
      <c r="J36" s="219">
        <v>383.9</v>
      </c>
      <c r="K36" s="222">
        <v>33102.400000000001</v>
      </c>
      <c r="L36" s="222">
        <v>66.2</v>
      </c>
      <c r="M36" s="190">
        <f>SUM(J36:L36)</f>
        <v>33552.5</v>
      </c>
      <c r="N36" s="190">
        <v>0</v>
      </c>
      <c r="O36" s="165">
        <f t="shared" si="13"/>
        <v>33552.5</v>
      </c>
      <c r="P36" s="83">
        <v>227.9</v>
      </c>
      <c r="Q36" s="76">
        <v>16121.7</v>
      </c>
      <c r="R36" s="76">
        <v>0</v>
      </c>
      <c r="S36" s="74">
        <f t="shared" si="14"/>
        <v>16349.6</v>
      </c>
      <c r="T36" s="74"/>
      <c r="U36" s="13">
        <f t="shared" si="15"/>
        <v>16349.6</v>
      </c>
      <c r="V36" s="83">
        <v>10393.200000000001</v>
      </c>
      <c r="W36" s="76">
        <v>26035.4</v>
      </c>
      <c r="X36" s="76">
        <v>0</v>
      </c>
      <c r="Y36" s="74">
        <f t="shared" si="16"/>
        <v>36428.600000000006</v>
      </c>
      <c r="Z36" s="74">
        <v>0</v>
      </c>
      <c r="AA36" s="13">
        <f t="shared" si="17"/>
        <v>36428.600000000006</v>
      </c>
      <c r="AB36" s="142">
        <f t="shared" si="9"/>
        <v>1.0857193949780197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>
        <v>0</v>
      </c>
      <c r="E37" s="76">
        <v>0</v>
      </c>
      <c r="F37" s="76">
        <v>0</v>
      </c>
      <c r="G37" s="74">
        <f t="shared" si="10"/>
        <v>0</v>
      </c>
      <c r="H37" s="74"/>
      <c r="I37" s="13">
        <f t="shared" si="11"/>
        <v>0</v>
      </c>
      <c r="J37" s="218">
        <v>0</v>
      </c>
      <c r="K37" s="222">
        <v>0</v>
      </c>
      <c r="L37" s="222">
        <v>0</v>
      </c>
      <c r="M37" s="190">
        <f t="shared" si="12"/>
        <v>0</v>
      </c>
      <c r="N37" s="190">
        <v>0</v>
      </c>
      <c r="O37" s="165">
        <f t="shared" si="13"/>
        <v>0</v>
      </c>
      <c r="P37" s="82">
        <v>0</v>
      </c>
      <c r="Q37" s="76">
        <v>0</v>
      </c>
      <c r="R37" s="76">
        <v>0</v>
      </c>
      <c r="S37" s="74">
        <f t="shared" si="14"/>
        <v>0</v>
      </c>
      <c r="T37" s="74"/>
      <c r="U37" s="13">
        <f t="shared" si="15"/>
        <v>0</v>
      </c>
      <c r="V37" s="82">
        <v>0</v>
      </c>
      <c r="W37" s="76">
        <v>0</v>
      </c>
      <c r="X37" s="76">
        <v>0</v>
      </c>
      <c r="Y37" s="74">
        <f t="shared" si="16"/>
        <v>0</v>
      </c>
      <c r="Z37" s="74">
        <v>0</v>
      </c>
      <c r="AA37" s="13">
        <f t="shared" si="17"/>
        <v>0</v>
      </c>
      <c r="AB37" s="142" t="e">
        <f t="shared" si="9"/>
        <v>#DIV/0!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332.4</v>
      </c>
      <c r="E38" s="76">
        <v>0</v>
      </c>
      <c r="F38" s="76">
        <v>49.5</v>
      </c>
      <c r="G38" s="74">
        <f t="shared" si="10"/>
        <v>381.9</v>
      </c>
      <c r="H38" s="74"/>
      <c r="I38" s="13">
        <f t="shared" si="11"/>
        <v>381.9</v>
      </c>
      <c r="J38" s="218">
        <v>333.5</v>
      </c>
      <c r="K38" s="222">
        <v>0</v>
      </c>
      <c r="L38" s="222">
        <v>0</v>
      </c>
      <c r="M38" s="190">
        <f t="shared" si="12"/>
        <v>333.5</v>
      </c>
      <c r="N38" s="190">
        <v>0</v>
      </c>
      <c r="O38" s="165">
        <f t="shared" si="13"/>
        <v>333.5</v>
      </c>
      <c r="P38" s="82">
        <v>173.2</v>
      </c>
      <c r="Q38" s="76">
        <v>0</v>
      </c>
      <c r="R38" s="76">
        <v>46.2</v>
      </c>
      <c r="S38" s="74">
        <f t="shared" si="14"/>
        <v>219.39999999999998</v>
      </c>
      <c r="T38" s="74"/>
      <c r="U38" s="13">
        <f t="shared" si="15"/>
        <v>219.39999999999998</v>
      </c>
      <c r="V38" s="82">
        <v>369.4</v>
      </c>
      <c r="W38" s="76">
        <v>0</v>
      </c>
      <c r="X38" s="76">
        <v>63.8</v>
      </c>
      <c r="Y38" s="74">
        <f t="shared" si="16"/>
        <v>433.2</v>
      </c>
      <c r="Z38" s="74">
        <v>0</v>
      </c>
      <c r="AA38" s="13">
        <f t="shared" si="17"/>
        <v>433.2</v>
      </c>
      <c r="AB38" s="142">
        <f t="shared" si="9"/>
        <v>1.2989505247376312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v>763.7</v>
      </c>
      <c r="E39" s="158">
        <v>1757.7</v>
      </c>
      <c r="F39" s="78">
        <v>1413.9</v>
      </c>
      <c r="G39" s="74">
        <f t="shared" si="10"/>
        <v>3935.3</v>
      </c>
      <c r="H39" s="79"/>
      <c r="I39" s="22">
        <f t="shared" si="11"/>
        <v>3935.3</v>
      </c>
      <c r="J39" s="220">
        <v>502.4</v>
      </c>
      <c r="K39" s="158">
        <v>1265.3</v>
      </c>
      <c r="L39" s="158">
        <v>975.5</v>
      </c>
      <c r="M39" s="192">
        <f t="shared" si="12"/>
        <v>2743.2</v>
      </c>
      <c r="N39" s="192">
        <v>0</v>
      </c>
      <c r="O39" s="180">
        <f t="shared" si="13"/>
        <v>2743.2</v>
      </c>
      <c r="P39" s="84">
        <v>381.9</v>
      </c>
      <c r="Q39" s="78">
        <v>751.5</v>
      </c>
      <c r="R39" s="78">
        <v>483.2</v>
      </c>
      <c r="S39" s="79">
        <f t="shared" si="14"/>
        <v>1616.6000000000001</v>
      </c>
      <c r="T39" s="79"/>
      <c r="U39" s="22">
        <f t="shared" si="15"/>
        <v>1616.6000000000001</v>
      </c>
      <c r="V39" s="84">
        <v>949.9</v>
      </c>
      <c r="W39" s="78">
        <v>1045.5</v>
      </c>
      <c r="X39" s="78">
        <v>1615</v>
      </c>
      <c r="Y39" s="79">
        <f t="shared" si="16"/>
        <v>3610.4</v>
      </c>
      <c r="Z39" s="79">
        <v>0</v>
      </c>
      <c r="AA39" s="22">
        <f t="shared" si="17"/>
        <v>3610.4</v>
      </c>
      <c r="AB39" s="145">
        <f t="shared" si="9"/>
        <v>1.3161271507728203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14216.400000000001</v>
      </c>
      <c r="E40" s="41">
        <f>SUM(E36:E39)+SUM(E29:E33)</f>
        <v>126585.4</v>
      </c>
      <c r="F40" s="41">
        <f>SUM(F36:F39)+SUM(F29:F33)</f>
        <v>11313.599999999999</v>
      </c>
      <c r="G40" s="141">
        <f>SUM(D40:F40)</f>
        <v>152115.4</v>
      </c>
      <c r="H40" s="42">
        <f>SUM(H29:H33)+SUM(H36:H39)</f>
        <v>0</v>
      </c>
      <c r="I40" s="43">
        <f>SUM(I36:I39)+SUM(I29:I33)</f>
        <v>152115.4</v>
      </c>
      <c r="J40" s="196">
        <f>SUM(J36:J39)+SUM(J29:J33)</f>
        <v>15104.3</v>
      </c>
      <c r="K40" s="196">
        <f>SUM(K36:K39)+SUM(K29:K33)</f>
        <v>131671</v>
      </c>
      <c r="L40" s="196">
        <f>SUM(L36:L39)+SUM(L29:L33)</f>
        <v>12400.7</v>
      </c>
      <c r="M40" s="193">
        <f>SUM(J40:L40)</f>
        <v>159176</v>
      </c>
      <c r="N40" s="194">
        <f>SUM(N29:N33)+SUM(N36:N39)</f>
        <v>0</v>
      </c>
      <c r="O40" s="195">
        <f>SUM(O36:O39)+SUM(O29:O33)</f>
        <v>159176</v>
      </c>
      <c r="P40" s="41">
        <f>SUM(P36:P39)+SUM(P29:P33)</f>
        <v>8314.2000000000007</v>
      </c>
      <c r="Q40" s="41">
        <f>SUM(Q36:Q39)+SUM(Q29:Q33)</f>
        <v>64921.7</v>
      </c>
      <c r="R40" s="41">
        <f>SUM(R36:R39)+SUM(R29:R33)</f>
        <v>5676.2999999999993</v>
      </c>
      <c r="S40" s="141">
        <f>SUM(P40:R40)</f>
        <v>78912.2</v>
      </c>
      <c r="T40" s="42">
        <f>SUM(T29:T33)+SUM(T36:T39)</f>
        <v>0</v>
      </c>
      <c r="U40" s="43">
        <f>SUM(U36:U39)+SUM(U29:U33)</f>
        <v>78912.2</v>
      </c>
      <c r="V40" s="41">
        <f>SUM(V36:V39)+SUM(V29:V33)</f>
        <v>52084.6</v>
      </c>
      <c r="W40" s="41">
        <f>SUM(W36:W39)+SUM(W29:W33)</f>
        <v>103833</v>
      </c>
      <c r="X40" s="41">
        <f>SUM(X36:X39)+SUM(X29:X33)</f>
        <v>14011.6</v>
      </c>
      <c r="Y40" s="141">
        <f>SUM(V40:X40)</f>
        <v>169929.2</v>
      </c>
      <c r="Z40" s="42">
        <f>SUM(Z29:Z33)+SUM(Z36:Z39)</f>
        <v>0</v>
      </c>
      <c r="AA40" s="43">
        <f>SUM(AA36:AA39)+SUM(AA29:AA33)</f>
        <v>169929.2</v>
      </c>
      <c r="AB40" s="147">
        <f t="shared" si="9"/>
        <v>1.0675554103633715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AA41" si="18">D25-D40</f>
        <v>1022.2999999999993</v>
      </c>
      <c r="E41" s="109">
        <f t="shared" si="18"/>
        <v>0</v>
      </c>
      <c r="F41" s="109">
        <f t="shared" si="18"/>
        <v>115.90000000000146</v>
      </c>
      <c r="G41" s="118">
        <f t="shared" si="18"/>
        <v>1138.2000000000116</v>
      </c>
      <c r="H41" s="118">
        <f t="shared" si="18"/>
        <v>67.3</v>
      </c>
      <c r="I41" s="119">
        <f t="shared" si="18"/>
        <v>1205.5</v>
      </c>
      <c r="J41" s="109">
        <f t="shared" si="18"/>
        <v>0</v>
      </c>
      <c r="K41" s="109">
        <f t="shared" si="18"/>
        <v>0</v>
      </c>
      <c r="L41" s="109">
        <f t="shared" si="18"/>
        <v>0</v>
      </c>
      <c r="M41" s="159">
        <f t="shared" si="18"/>
        <v>0</v>
      </c>
      <c r="N41" s="159">
        <f t="shared" si="18"/>
        <v>68</v>
      </c>
      <c r="O41" s="160">
        <f t="shared" si="18"/>
        <v>68</v>
      </c>
      <c r="P41" s="109">
        <f t="shared" si="18"/>
        <v>-897.00000000000091</v>
      </c>
      <c r="Q41" s="109">
        <f t="shared" si="18"/>
        <v>-1708.0999999999985</v>
      </c>
      <c r="R41" s="109">
        <f t="shared" si="18"/>
        <v>113.19999999999982</v>
      </c>
      <c r="S41" s="118">
        <f t="shared" si="18"/>
        <v>-2491.8999999999942</v>
      </c>
      <c r="T41" s="118">
        <f t="shared" si="18"/>
        <v>57.9</v>
      </c>
      <c r="U41" s="119">
        <f t="shared" si="18"/>
        <v>-2434</v>
      </c>
      <c r="V41" s="226">
        <f t="shared" si="18"/>
        <v>-2.7999999998428393E-2</v>
      </c>
      <c r="W41" s="109">
        <f t="shared" si="18"/>
        <v>0</v>
      </c>
      <c r="X41" s="109">
        <f t="shared" si="18"/>
        <v>0</v>
      </c>
      <c r="Y41" s="197">
        <f t="shared" si="18"/>
        <v>-2.8000000020256266E-2</v>
      </c>
      <c r="Z41" s="118">
        <f t="shared" si="18"/>
        <v>88</v>
      </c>
      <c r="AA41" s="119">
        <f t="shared" si="18"/>
        <v>87.971999999979744</v>
      </c>
      <c r="AB41" s="148">
        <f t="shared" si="9"/>
        <v>1.2937058823526433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-13768.5</v>
      </c>
      <c r="J42" s="112"/>
      <c r="K42" s="113"/>
      <c r="L42" s="113"/>
      <c r="M42" s="114"/>
      <c r="N42" s="117"/>
      <c r="O42" s="116">
        <f>O41-J16</f>
        <v>-14890.8</v>
      </c>
      <c r="P42" s="112"/>
      <c r="Q42" s="113"/>
      <c r="R42" s="113"/>
      <c r="S42" s="114"/>
      <c r="T42" s="117"/>
      <c r="U42" s="116">
        <f>U41-P16</f>
        <v>-9851.2000000000007</v>
      </c>
      <c r="V42" s="112"/>
      <c r="W42" s="113"/>
      <c r="X42" s="113"/>
      <c r="Y42" s="114"/>
      <c r="Z42" s="117"/>
      <c r="AA42" s="116">
        <f>AA41-V16</f>
        <v>-13647.02800000002</v>
      </c>
      <c r="AB42" s="142">
        <f t="shared" si="9"/>
        <v>0.91647379590082612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79" t="s">
        <v>80</v>
      </c>
      <c r="D44" s="106" t="s">
        <v>41</v>
      </c>
      <c r="E44" s="44" t="s">
        <v>81</v>
      </c>
      <c r="F44" s="45" t="s">
        <v>36</v>
      </c>
      <c r="G44" s="48"/>
      <c r="H44" s="48"/>
      <c r="I44" s="49"/>
      <c r="J44" s="106" t="s">
        <v>41</v>
      </c>
      <c r="K44" s="44" t="s">
        <v>81</v>
      </c>
      <c r="L44" s="45" t="s">
        <v>36</v>
      </c>
      <c r="M44" s="48"/>
      <c r="N44" s="48"/>
      <c r="O44" s="48"/>
      <c r="P44" s="106" t="s">
        <v>41</v>
      </c>
      <c r="Q44" s="44" t="s">
        <v>81</v>
      </c>
      <c r="R44" s="45" t="s">
        <v>36</v>
      </c>
      <c r="S44" s="91"/>
      <c r="T44" s="91"/>
      <c r="U44" s="91"/>
      <c r="V44" s="106" t="s">
        <v>41</v>
      </c>
      <c r="W44" s="44" t="s">
        <v>81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80"/>
      <c r="D45" s="94">
        <v>0</v>
      </c>
      <c r="E45" s="104">
        <v>0</v>
      </c>
      <c r="F45" s="105">
        <v>0</v>
      </c>
      <c r="G45" s="48"/>
      <c r="H45" s="48"/>
      <c r="I45" s="49"/>
      <c r="J45" s="94">
        <v>0</v>
      </c>
      <c r="K45" s="104">
        <v>0</v>
      </c>
      <c r="L45" s="105">
        <v>0</v>
      </c>
      <c r="M45" s="93"/>
      <c r="N45" s="93"/>
      <c r="O45" s="93"/>
      <c r="P45" s="94">
        <f>SUM(R45+Q45)</f>
        <v>5</v>
      </c>
      <c r="Q45" s="104">
        <v>0</v>
      </c>
      <c r="R45" s="105">
        <v>5</v>
      </c>
      <c r="S45" s="3"/>
      <c r="T45" s="3"/>
      <c r="U45" s="3"/>
      <c r="V45" s="94">
        <v>0</v>
      </c>
      <c r="W45" s="104">
        <v>0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79" t="s">
        <v>83</v>
      </c>
      <c r="D47" s="95" t="s">
        <v>84</v>
      </c>
      <c r="E47" s="96" t="s">
        <v>82</v>
      </c>
      <c r="F47" s="48"/>
      <c r="G47" s="48"/>
      <c r="H47" s="48"/>
      <c r="I47" s="49"/>
      <c r="J47" s="95" t="s">
        <v>84</v>
      </c>
      <c r="K47" s="96" t="s">
        <v>82</v>
      </c>
      <c r="L47" s="143"/>
      <c r="M47" s="143"/>
      <c r="N47" s="91"/>
      <c r="O47" s="91"/>
      <c r="P47" s="95" t="s">
        <v>84</v>
      </c>
      <c r="Q47" s="96" t="s">
        <v>82</v>
      </c>
      <c r="R47" s="91"/>
      <c r="S47" s="91"/>
      <c r="T47" s="91"/>
      <c r="U47" s="91"/>
      <c r="V47" s="95" t="s">
        <v>84</v>
      </c>
      <c r="W47" s="96" t="s">
        <v>82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81"/>
      <c r="D48" s="94">
        <v>645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79</v>
      </c>
      <c r="D50" s="99" t="s">
        <v>71</v>
      </c>
      <c r="E50" s="99" t="s">
        <v>72</v>
      </c>
      <c r="F50" s="99" t="s">
        <v>88</v>
      </c>
      <c r="G50" s="99" t="s">
        <v>90</v>
      </c>
      <c r="H50" s="48"/>
      <c r="I50" s="3"/>
      <c r="J50" s="99" t="s">
        <v>71</v>
      </c>
      <c r="K50" s="99" t="s">
        <v>72</v>
      </c>
      <c r="L50" s="99" t="s">
        <v>88</v>
      </c>
      <c r="M50" s="99" t="s">
        <v>91</v>
      </c>
      <c r="N50" s="3"/>
      <c r="O50" s="3"/>
      <c r="P50" s="99" t="s">
        <v>71</v>
      </c>
      <c r="Q50" s="99" t="s">
        <v>72</v>
      </c>
      <c r="R50" s="99" t="s">
        <v>88</v>
      </c>
      <c r="S50" s="99" t="s">
        <v>91</v>
      </c>
      <c r="T50" s="3"/>
      <c r="U50" s="3"/>
      <c r="V50" s="99" t="s">
        <v>92</v>
      </c>
      <c r="W50" s="99" t="s">
        <v>72</v>
      </c>
      <c r="X50" s="99" t="s">
        <v>88</v>
      </c>
      <c r="Y50" s="99" t="s">
        <v>91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f>SUM(D52:D55)</f>
        <v>3986.9</v>
      </c>
      <c r="E51" s="85">
        <f>SUM(E52:E55)</f>
        <v>4230</v>
      </c>
      <c r="F51" s="85">
        <f>SUM(F52:F55)</f>
        <v>6979.5</v>
      </c>
      <c r="G51" s="51">
        <f>D51+E51-F51</f>
        <v>1237.3999999999996</v>
      </c>
      <c r="H51" s="48"/>
      <c r="I51" s="3"/>
      <c r="J51" s="224">
        <f>SUM(J52:J55)</f>
        <v>1411</v>
      </c>
      <c r="K51" s="224">
        <f>SUM(K52:K55)</f>
        <v>1820</v>
      </c>
      <c r="L51" s="224">
        <f>SUM(L52:L55)</f>
        <v>1670</v>
      </c>
      <c r="M51" s="225">
        <f>J51+K51-L51</f>
        <v>1561</v>
      </c>
      <c r="N51" s="3"/>
      <c r="O51" s="3"/>
      <c r="P51" s="51">
        <v>1237.3999999999996</v>
      </c>
      <c r="Q51" s="85">
        <f>SUM(Q52:Q55)</f>
        <v>4310</v>
      </c>
      <c r="R51" s="85">
        <f>SUM(R52:R55)</f>
        <v>2380</v>
      </c>
      <c r="S51" s="51">
        <f>P51+Q51-R51</f>
        <v>3167.3999999999996</v>
      </c>
      <c r="T51" s="3"/>
      <c r="U51" s="3"/>
      <c r="V51" s="85">
        <v>3167.3999999999996</v>
      </c>
      <c r="W51" s="85">
        <f>SUM(W52:W55)</f>
        <v>2250</v>
      </c>
      <c r="X51" s="85">
        <f>SUM(X52:X55)</f>
        <v>2700</v>
      </c>
      <c r="Y51" s="51">
        <f>V51+W51-X51</f>
        <v>2717.3999999999996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69</v>
      </c>
      <c r="D52" s="85">
        <v>3175.6</v>
      </c>
      <c r="E52" s="85">
        <v>912.9</v>
      </c>
      <c r="F52" s="85">
        <v>3834.3</v>
      </c>
      <c r="G52" s="51">
        <f>D52+E52-F52</f>
        <v>254.19999999999982</v>
      </c>
      <c r="H52" s="48"/>
      <c r="I52" s="3"/>
      <c r="J52" s="224">
        <v>456</v>
      </c>
      <c r="K52" s="224">
        <v>350</v>
      </c>
      <c r="L52" s="224">
        <v>250</v>
      </c>
      <c r="M52" s="225">
        <f>J52+K52-L52</f>
        <v>556</v>
      </c>
      <c r="N52" s="3"/>
      <c r="O52" s="3"/>
      <c r="P52" s="51">
        <v>254.19999999999982</v>
      </c>
      <c r="Q52" s="85">
        <v>2310</v>
      </c>
      <c r="R52" s="85">
        <v>650</v>
      </c>
      <c r="S52" s="51">
        <f>P52+Q52-R52</f>
        <v>1914.1999999999998</v>
      </c>
      <c r="T52" s="3"/>
      <c r="U52" s="3"/>
      <c r="V52" s="85">
        <v>1914.1999999999998</v>
      </c>
      <c r="W52" s="85">
        <v>500</v>
      </c>
      <c r="X52" s="85">
        <v>1300</v>
      </c>
      <c r="Y52" s="51">
        <f>V52+W52-X52</f>
        <v>1114.1999999999998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70</v>
      </c>
      <c r="D53" s="85">
        <v>543.20000000000005</v>
      </c>
      <c r="E53" s="85">
        <v>2375.3000000000002</v>
      </c>
      <c r="F53" s="85">
        <v>2558.3000000000002</v>
      </c>
      <c r="G53" s="51">
        <f>D53+E53-F53</f>
        <v>360.19999999999982</v>
      </c>
      <c r="H53" s="48"/>
      <c r="I53" s="3"/>
      <c r="J53" s="224">
        <v>586</v>
      </c>
      <c r="K53" s="224">
        <v>450</v>
      </c>
      <c r="L53" s="224">
        <v>500</v>
      </c>
      <c r="M53" s="225">
        <f>J53+K53-L53</f>
        <v>536</v>
      </c>
      <c r="N53" s="3"/>
      <c r="O53" s="3"/>
      <c r="P53" s="51">
        <v>360.19999999999982</v>
      </c>
      <c r="Q53" s="85">
        <v>900</v>
      </c>
      <c r="R53" s="85">
        <v>750</v>
      </c>
      <c r="S53" s="51">
        <f>P53+Q53-R53</f>
        <v>510.19999999999982</v>
      </c>
      <c r="T53" s="3"/>
      <c r="U53" s="3"/>
      <c r="V53" s="85">
        <v>510.19999999999982</v>
      </c>
      <c r="W53" s="85">
        <v>700</v>
      </c>
      <c r="X53" s="85">
        <v>500</v>
      </c>
      <c r="Y53" s="51">
        <f>V53+W53-X53</f>
        <v>710.19999999999982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85</v>
      </c>
      <c r="D54" s="85">
        <v>198.6</v>
      </c>
      <c r="E54" s="85">
        <v>0</v>
      </c>
      <c r="F54" s="85">
        <v>0</v>
      </c>
      <c r="G54" s="51">
        <f>D54+E54-F54</f>
        <v>198.6</v>
      </c>
      <c r="H54" s="48"/>
      <c r="I54" s="3"/>
      <c r="J54" s="224">
        <v>199</v>
      </c>
      <c r="K54" s="224">
        <v>0</v>
      </c>
      <c r="L54" s="224">
        <v>0</v>
      </c>
      <c r="M54" s="225">
        <f>J54+K54-L54</f>
        <v>199</v>
      </c>
      <c r="N54" s="3"/>
      <c r="O54" s="3"/>
      <c r="P54" s="51">
        <v>198.6</v>
      </c>
      <c r="Q54" s="85">
        <v>100</v>
      </c>
      <c r="R54" s="85">
        <v>0</v>
      </c>
      <c r="S54" s="51">
        <f>P54+Q54-R54</f>
        <v>298.60000000000002</v>
      </c>
      <c r="T54" s="3"/>
      <c r="U54" s="3"/>
      <c r="V54" s="85">
        <v>298.60000000000002</v>
      </c>
      <c r="W54" s="85">
        <v>50</v>
      </c>
      <c r="X54" s="85">
        <v>0</v>
      </c>
      <c r="Y54" s="51">
        <f>V54+W54-X54</f>
        <v>348.6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86</v>
      </c>
      <c r="D55" s="85">
        <v>69.5</v>
      </c>
      <c r="E55" s="85">
        <v>941.8</v>
      </c>
      <c r="F55" s="85">
        <v>586.9</v>
      </c>
      <c r="G55" s="51">
        <f>D55+E55-F55</f>
        <v>424.4</v>
      </c>
      <c r="H55" s="48"/>
      <c r="I55" s="3"/>
      <c r="J55" s="224">
        <v>170</v>
      </c>
      <c r="K55" s="224">
        <v>1020</v>
      </c>
      <c r="L55" s="224">
        <v>920</v>
      </c>
      <c r="M55" s="225">
        <f>J55+K55-L55</f>
        <v>270</v>
      </c>
      <c r="N55" s="3"/>
      <c r="O55" s="3"/>
      <c r="P55" s="51">
        <v>424.4</v>
      </c>
      <c r="Q55" s="85">
        <v>1000</v>
      </c>
      <c r="R55" s="85">
        <v>980</v>
      </c>
      <c r="S55" s="51">
        <f>P55+Q55-R55</f>
        <v>444.40000000000009</v>
      </c>
      <c r="T55" s="3"/>
      <c r="U55" s="3"/>
      <c r="V55" s="85">
        <v>444.40000000000009</v>
      </c>
      <c r="W55" s="85">
        <v>1000</v>
      </c>
      <c r="X55" s="85">
        <v>900</v>
      </c>
      <c r="Y55" s="51">
        <f>V55+W55-X55</f>
        <v>544.40000000000009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73</v>
      </c>
      <c r="D57" s="99" t="s">
        <v>74</v>
      </c>
      <c r="E57" s="99" t="s">
        <v>93</v>
      </c>
      <c r="F57" s="48"/>
      <c r="G57" s="48"/>
      <c r="H57" s="48"/>
      <c r="I57" s="49"/>
      <c r="J57" s="99" t="s">
        <v>94</v>
      </c>
      <c r="K57" s="48"/>
      <c r="L57" s="48"/>
      <c r="M57" s="48"/>
      <c r="N57" s="48"/>
      <c r="O57" s="49"/>
      <c r="P57" s="99" t="s">
        <v>95</v>
      </c>
      <c r="Q57" s="49"/>
      <c r="R57" s="49"/>
      <c r="S57" s="3"/>
      <c r="T57" s="3"/>
      <c r="U57" s="3"/>
      <c r="V57" s="294" t="s">
        <v>73</v>
      </c>
      <c r="W57" s="294"/>
      <c r="X57" s="294"/>
      <c r="Y57" s="99" t="s">
        <v>94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00" t="s">
        <v>114</v>
      </c>
      <c r="D58" s="204">
        <v>222</v>
      </c>
      <c r="E58" s="204">
        <v>222</v>
      </c>
      <c r="F58" s="48"/>
      <c r="G58" s="48"/>
      <c r="H58" s="48"/>
      <c r="I58" s="49"/>
      <c r="J58" s="86">
        <v>219</v>
      </c>
      <c r="K58" s="48"/>
      <c r="L58" s="48"/>
      <c r="M58" s="48"/>
      <c r="N58" s="48"/>
      <c r="O58" s="49"/>
      <c r="P58" s="86">
        <v>222</v>
      </c>
      <c r="Q58" s="49"/>
      <c r="R58" s="49"/>
      <c r="S58" s="3"/>
      <c r="T58" s="3"/>
      <c r="U58" s="3"/>
      <c r="V58" s="227" t="s">
        <v>114</v>
      </c>
      <c r="W58" s="227"/>
      <c r="X58" s="227"/>
      <c r="Y58" s="86">
        <v>222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09"/>
      <c r="D59" s="210"/>
      <c r="E59" s="210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27" t="s">
        <v>119</v>
      </c>
      <c r="W59" s="227"/>
      <c r="X59" s="227"/>
      <c r="Y59" s="86">
        <v>77</v>
      </c>
      <c r="Z59" s="3"/>
      <c r="AA59" s="3"/>
      <c r="AB59" s="3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</row>
    <row r="61" spans="1:30" x14ac:dyDescent="0.25">
      <c r="A61" s="4"/>
      <c r="B61" s="46"/>
      <c r="C61" s="47"/>
      <c r="D61" s="290"/>
      <c r="E61" s="290"/>
      <c r="F61" s="48"/>
      <c r="G61" s="48"/>
      <c r="H61" s="48"/>
      <c r="I61" s="49"/>
      <c r="J61" s="199"/>
      <c r="K61" s="48"/>
      <c r="L61" s="48"/>
      <c r="M61" s="48"/>
      <c r="N61" s="48"/>
      <c r="O61" s="49"/>
      <c r="P61" s="199"/>
      <c r="Q61" s="49"/>
      <c r="R61" s="49"/>
      <c r="S61" s="49"/>
      <c r="T61" s="49"/>
      <c r="U61" s="49"/>
      <c r="V61" s="295" t="s">
        <v>120</v>
      </c>
      <c r="W61" s="296"/>
      <c r="X61" s="297"/>
      <c r="Y61" s="86">
        <v>27621064</v>
      </c>
      <c r="Z61" s="3"/>
      <c r="AA61" s="3"/>
      <c r="AB61" s="3"/>
      <c r="AC61" s="3"/>
      <c r="AD61" s="3"/>
    </row>
    <row r="62" spans="1:30" s="3" customFormat="1" x14ac:dyDescent="0.25">
      <c r="A62" s="4"/>
      <c r="B62" s="46"/>
      <c r="C62" s="47"/>
      <c r="D62" s="199"/>
      <c r="E62" s="199"/>
      <c r="F62" s="48"/>
      <c r="G62" s="48"/>
      <c r="H62" s="48"/>
      <c r="I62" s="49"/>
      <c r="J62" s="199"/>
      <c r="K62" s="48"/>
      <c r="L62" s="48"/>
      <c r="M62" s="48"/>
      <c r="N62" s="48"/>
      <c r="O62" s="49"/>
      <c r="P62" s="199"/>
      <c r="Q62" s="49"/>
      <c r="R62" s="49"/>
      <c r="S62" s="49"/>
      <c r="T62" s="49"/>
      <c r="U62" s="49"/>
      <c r="V62" s="93"/>
    </row>
    <row r="63" spans="1:30" x14ac:dyDescent="0.25">
      <c r="A63" s="4"/>
      <c r="B63" s="46"/>
      <c r="C63" s="3"/>
      <c r="D63" s="3"/>
      <c r="E63" s="3"/>
      <c r="F63" s="90"/>
      <c r="G63" s="48"/>
      <c r="H63" s="48"/>
      <c r="I63" s="49"/>
      <c r="J63" s="199"/>
      <c r="K63" s="199"/>
      <c r="L63" s="3"/>
      <c r="M63" s="211"/>
      <c r="N63" s="3"/>
      <c r="O63" s="3"/>
      <c r="P63" s="3"/>
      <c r="Q63" s="90"/>
      <c r="R63" s="3"/>
      <c r="S63" s="3"/>
      <c r="T63" s="3"/>
      <c r="U63" s="229" t="s">
        <v>121</v>
      </c>
      <c r="V63" s="229"/>
      <c r="W63" s="229"/>
      <c r="X63" s="229"/>
      <c r="Y63" s="198" t="s">
        <v>118</v>
      </c>
      <c r="Z63" s="3"/>
      <c r="AA63" s="207" t="s">
        <v>117</v>
      </c>
      <c r="AB63" s="205"/>
      <c r="AC63" s="3"/>
      <c r="AD63" s="2"/>
    </row>
    <row r="64" spans="1:30" x14ac:dyDescent="0.25">
      <c r="A64" s="4"/>
      <c r="B64" s="46"/>
      <c r="C64" s="3"/>
      <c r="D64" s="3"/>
      <c r="E64" s="3"/>
      <c r="F64" s="48"/>
      <c r="G64" s="48"/>
      <c r="H64" s="48"/>
      <c r="I64" s="49"/>
      <c r="J64" s="199"/>
      <c r="K64" s="199"/>
      <c r="L64" s="3"/>
      <c r="M64" s="211"/>
      <c r="N64" s="3"/>
      <c r="O64" s="3"/>
      <c r="P64" s="3"/>
      <c r="Q64" s="48"/>
      <c r="R64" s="3"/>
      <c r="S64" s="3"/>
      <c r="T64" s="3"/>
      <c r="U64" s="227" t="s">
        <v>106</v>
      </c>
      <c r="V64" s="227"/>
      <c r="W64" s="227"/>
      <c r="X64" s="227"/>
      <c r="Y64" s="208">
        <v>27621.1</v>
      </c>
      <c r="Z64" s="3"/>
      <c r="AA64" s="206" t="s">
        <v>122</v>
      </c>
      <c r="AB64" s="212">
        <v>1868928</v>
      </c>
      <c r="AC64" s="3"/>
      <c r="AD64" s="2"/>
    </row>
    <row r="65" spans="1:30" x14ac:dyDescent="0.25">
      <c r="A65" s="4"/>
      <c r="B65" s="46"/>
      <c r="C65" s="3"/>
      <c r="D65" s="3"/>
      <c r="E65" s="3"/>
      <c r="F65" s="48"/>
      <c r="G65" s="48"/>
      <c r="H65" s="48"/>
      <c r="I65" s="49"/>
      <c r="J65" s="199"/>
      <c r="K65" s="199"/>
      <c r="L65" s="3"/>
      <c r="M65" s="211"/>
      <c r="N65" s="3"/>
      <c r="O65" s="3"/>
      <c r="P65" s="3"/>
      <c r="Q65" s="48"/>
      <c r="R65" s="3"/>
      <c r="S65" s="3"/>
      <c r="T65" s="3"/>
      <c r="U65" s="227" t="s">
        <v>107</v>
      </c>
      <c r="V65" s="227"/>
      <c r="W65" s="227"/>
      <c r="X65" s="227"/>
      <c r="Y65" s="208">
        <v>10277.200000000001</v>
      </c>
      <c r="Z65" s="3"/>
      <c r="AA65" s="206" t="s">
        <v>116</v>
      </c>
      <c r="AB65" s="212">
        <v>537660</v>
      </c>
      <c r="AC65" s="3"/>
      <c r="AD65" s="2"/>
    </row>
    <row r="66" spans="1:30" x14ac:dyDescent="0.25">
      <c r="A66" s="4"/>
      <c r="B66" s="46"/>
      <c r="C66" s="3"/>
      <c r="D66" s="3"/>
      <c r="E66" s="3"/>
      <c r="F66" s="48"/>
      <c r="G66" s="48"/>
      <c r="H66" s="48"/>
      <c r="I66" s="49"/>
      <c r="J66" s="199"/>
      <c r="K66" s="199"/>
      <c r="L66" s="3"/>
      <c r="M66" s="211"/>
      <c r="N66" s="3"/>
      <c r="O66" s="3"/>
      <c r="P66" s="3"/>
      <c r="Q66" s="48"/>
      <c r="R66" s="3"/>
      <c r="S66" s="3"/>
      <c r="T66" s="3"/>
      <c r="U66" s="227" t="s">
        <v>125</v>
      </c>
      <c r="V66" s="227"/>
      <c r="W66" s="227"/>
      <c r="X66" s="227"/>
      <c r="Y66" s="208">
        <v>0</v>
      </c>
      <c r="Z66" s="3"/>
      <c r="AA66" s="206" t="s">
        <v>115</v>
      </c>
      <c r="AB66" s="212">
        <v>3378720</v>
      </c>
      <c r="AC66" s="3"/>
      <c r="AD66" s="2"/>
    </row>
    <row r="67" spans="1:30" x14ac:dyDescent="0.25">
      <c r="A67" s="3"/>
      <c r="B67" s="3"/>
      <c r="C67" s="3"/>
      <c r="D67" s="3"/>
      <c r="E67" s="3"/>
      <c r="F67" s="91"/>
      <c r="G67" s="3"/>
      <c r="H67" s="3"/>
      <c r="I67" s="3"/>
      <c r="J67" s="91"/>
      <c r="K67" s="91"/>
      <c r="L67" s="3"/>
      <c r="M67" s="211"/>
      <c r="N67" s="3"/>
      <c r="O67" s="3"/>
      <c r="P67" s="3"/>
      <c r="Q67" s="3"/>
      <c r="R67" s="3"/>
      <c r="S67" s="3"/>
      <c r="T67" s="3"/>
      <c r="U67" s="227" t="s">
        <v>109</v>
      </c>
      <c r="V67" s="227"/>
      <c r="W67" s="227"/>
      <c r="X67" s="227"/>
      <c r="Y67" s="208">
        <v>276.2</v>
      </c>
      <c r="Z67" s="3"/>
      <c r="AA67" s="3"/>
      <c r="AB67" s="3"/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144"/>
      <c r="K68" s="144"/>
      <c r="L68" s="3"/>
      <c r="M68" s="211"/>
      <c r="N68" s="3"/>
      <c r="O68" s="3"/>
      <c r="P68" s="3"/>
      <c r="Q68" s="48"/>
      <c r="R68" s="3"/>
      <c r="S68" s="3"/>
      <c r="T68" s="3"/>
      <c r="U68" s="227" t="s">
        <v>108</v>
      </c>
      <c r="V68" s="227"/>
      <c r="W68" s="227"/>
      <c r="X68" s="227"/>
      <c r="Y68" s="208">
        <v>175.1</v>
      </c>
      <c r="Z68" s="3"/>
      <c r="AA68" s="3"/>
      <c r="AB68" s="3"/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199"/>
      <c r="K69" s="199"/>
      <c r="L69" s="3"/>
      <c r="M69" s="211"/>
      <c r="N69" s="3"/>
      <c r="O69" s="3"/>
      <c r="P69" s="3"/>
      <c r="Q69" s="48"/>
      <c r="R69" s="3"/>
      <c r="S69" s="3"/>
      <c r="T69" s="3"/>
      <c r="U69" s="228" t="s">
        <v>113</v>
      </c>
      <c r="V69" s="228"/>
      <c r="W69" s="228"/>
      <c r="X69" s="228"/>
      <c r="Y69" s="208">
        <v>0</v>
      </c>
      <c r="Z69" s="3"/>
      <c r="AA69" s="3"/>
      <c r="AB69" s="3"/>
      <c r="AC69" s="3"/>
      <c r="AD69" s="2"/>
    </row>
    <row r="70" spans="1:30" x14ac:dyDescent="0.25">
      <c r="A70" s="4"/>
      <c r="B70" s="46"/>
      <c r="C70" s="3"/>
      <c r="D70" s="3"/>
      <c r="E70" s="3"/>
      <c r="F70" s="48"/>
      <c r="G70" s="48"/>
      <c r="H70" s="48"/>
      <c r="I70" s="49"/>
      <c r="J70" s="199"/>
      <c r="K70" s="199"/>
      <c r="L70" s="3"/>
      <c r="M70" s="211"/>
      <c r="N70" s="3"/>
      <c r="O70" s="3"/>
      <c r="P70" s="3"/>
      <c r="Q70" s="48"/>
      <c r="R70" s="3"/>
      <c r="S70" s="3"/>
      <c r="T70" s="3"/>
      <c r="U70" s="228" t="s">
        <v>110</v>
      </c>
      <c r="V70" s="228"/>
      <c r="W70" s="228"/>
      <c r="X70" s="228"/>
      <c r="Y70" s="208">
        <v>0</v>
      </c>
      <c r="Z70" s="3"/>
      <c r="AA70" s="3"/>
      <c r="AB70" s="3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199"/>
      <c r="K71" s="199"/>
      <c r="L71" s="3"/>
      <c r="M71" s="211"/>
      <c r="N71" s="3"/>
      <c r="O71" s="3"/>
      <c r="P71" s="3"/>
      <c r="Q71" s="48"/>
      <c r="R71" s="3"/>
      <c r="S71" s="3"/>
      <c r="T71" s="3"/>
      <c r="U71" s="228" t="s">
        <v>111</v>
      </c>
      <c r="V71" s="228"/>
      <c r="W71" s="228"/>
      <c r="X71" s="228"/>
      <c r="Y71" s="208">
        <v>0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199"/>
      <c r="K72" s="199"/>
      <c r="L72" s="3"/>
      <c r="M72" s="211"/>
      <c r="N72" s="3"/>
      <c r="O72" s="3"/>
      <c r="P72" s="3"/>
      <c r="Q72" s="48"/>
      <c r="R72" s="3"/>
      <c r="S72" s="3"/>
      <c r="T72" s="3"/>
      <c r="U72" s="228" t="s">
        <v>112</v>
      </c>
      <c r="V72" s="228"/>
      <c r="W72" s="228"/>
      <c r="X72" s="228"/>
      <c r="Y72" s="208">
        <v>175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202"/>
      <c r="D73" s="48"/>
      <c r="E73" s="48"/>
      <c r="F73" s="48"/>
      <c r="G73" s="48"/>
      <c r="H73" s="48"/>
      <c r="I73" s="49"/>
      <c r="J73" s="48"/>
      <c r="K73" s="48"/>
      <c r="L73" s="3"/>
      <c r="M73" s="211"/>
      <c r="N73" s="3"/>
      <c r="O73" s="3"/>
      <c r="P73" s="3"/>
      <c r="Q73" s="203"/>
      <c r="R73" s="3"/>
      <c r="S73" s="3"/>
      <c r="T73" s="3"/>
      <c r="U73" s="49"/>
      <c r="V73" s="49"/>
      <c r="W73" s="49"/>
      <c r="X73" s="48"/>
      <c r="Y73" s="48">
        <f>SUM(Y64:Y68)</f>
        <v>38349.599999999999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47"/>
      <c r="D74" s="48"/>
      <c r="E74" s="48"/>
      <c r="F74" s="48"/>
      <c r="G74" s="48"/>
      <c r="H74" s="48"/>
      <c r="I74" s="49"/>
      <c r="J74" s="48"/>
      <c r="K74" s="48"/>
      <c r="L74" s="48"/>
      <c r="M74" s="48"/>
      <c r="N74" s="48"/>
      <c r="O74" s="49"/>
      <c r="P74" s="48"/>
      <c r="Q74" s="48"/>
      <c r="R74" s="48"/>
      <c r="S74" s="49"/>
      <c r="T74" s="49"/>
      <c r="U74" s="49"/>
      <c r="V74" s="48"/>
      <c r="W74" s="48"/>
      <c r="X74" s="48"/>
      <c r="Y74" s="3"/>
      <c r="Z74" s="3"/>
      <c r="AA74" s="3"/>
      <c r="AB74" s="3"/>
      <c r="AC74" s="3"/>
      <c r="AD74" s="3"/>
    </row>
    <row r="75" spans="1:30" x14ac:dyDescent="0.25">
      <c r="A75" s="4"/>
      <c r="B75" s="101" t="s">
        <v>89</v>
      </c>
      <c r="C75" s="100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149"/>
      <c r="W75" s="149"/>
      <c r="X75" s="149"/>
      <c r="Y75" s="149"/>
      <c r="Z75" s="149"/>
      <c r="AA75" s="149"/>
      <c r="AB75" s="150"/>
      <c r="AC75" s="3"/>
      <c r="AD75" s="3"/>
    </row>
    <row r="76" spans="1:30" x14ac:dyDescent="0.25">
      <c r="A76" s="4"/>
      <c r="B76" s="121" t="s">
        <v>128</v>
      </c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3"/>
      <c r="AD76" s="3"/>
    </row>
    <row r="77" spans="1:30" x14ac:dyDescent="0.25">
      <c r="A77" s="4"/>
      <c r="B77" s="230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122"/>
      <c r="W77" s="122"/>
      <c r="X77" s="122"/>
      <c r="Y77" s="122"/>
      <c r="Z77" s="122"/>
      <c r="AA77" s="122"/>
      <c r="AB77" s="123"/>
      <c r="AC77" s="3"/>
      <c r="AD77" s="3"/>
    </row>
    <row r="78" spans="1:30" x14ac:dyDescent="0.25">
      <c r="A78" s="4"/>
      <c r="B78" s="230"/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122"/>
      <c r="W78" s="122"/>
      <c r="X78" s="122"/>
      <c r="Y78" s="122"/>
      <c r="Z78" s="122"/>
      <c r="AA78" s="122"/>
      <c r="AB78" s="123"/>
      <c r="AC78" s="3"/>
      <c r="AD78" s="3"/>
    </row>
    <row r="79" spans="1:30" x14ac:dyDescent="0.25">
      <c r="A79" s="4"/>
      <c r="B79" s="230"/>
      <c r="C79" s="231"/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15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154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154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154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154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15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154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132"/>
      <c r="C92" s="133"/>
      <c r="D92" s="134"/>
      <c r="E92" s="134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51"/>
      <c r="W92" s="151"/>
      <c r="X92" s="151"/>
      <c r="Y92" s="151"/>
      <c r="Z92" s="151"/>
      <c r="AA92" s="151"/>
      <c r="AB92" s="152"/>
      <c r="AC92" s="3"/>
      <c r="AD92" s="3"/>
    </row>
    <row r="93" spans="1:30" x14ac:dyDescent="0.25">
      <c r="A93" s="88"/>
      <c r="B93" s="136"/>
      <c r="C93" s="135"/>
      <c r="D93" s="136"/>
      <c r="E93" s="136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88"/>
      <c r="B94" s="136"/>
      <c r="C94" s="135"/>
      <c r="D94" s="136"/>
      <c r="E94" s="136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4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4"/>
      <c r="B96" s="52" t="s">
        <v>78</v>
      </c>
      <c r="C96" s="120">
        <v>45870</v>
      </c>
      <c r="D96" s="52" t="s">
        <v>75</v>
      </c>
      <c r="E96" s="231" t="s">
        <v>126</v>
      </c>
      <c r="F96" s="231"/>
      <c r="G96" s="231"/>
      <c r="H96" s="52"/>
      <c r="I96" s="52" t="s">
        <v>76</v>
      </c>
      <c r="J96" s="275" t="s">
        <v>127</v>
      </c>
      <c r="K96" s="275"/>
      <c r="L96" s="275"/>
      <c r="M96" s="275"/>
      <c r="N96" s="52"/>
      <c r="O96" s="52"/>
      <c r="P96" s="52"/>
      <c r="Q96" s="52"/>
      <c r="R96" s="52"/>
      <c r="S96" s="52"/>
      <c r="T96" s="52"/>
      <c r="U96" s="52"/>
      <c r="V96" s="3"/>
      <c r="W96" s="3"/>
      <c r="X96" s="3"/>
      <c r="Y96" s="3"/>
      <c r="Z96" s="3"/>
      <c r="AA96" s="3"/>
      <c r="AB96" s="3"/>
      <c r="AC96" s="3"/>
      <c r="AD96" s="3"/>
    </row>
    <row r="97" spans="1:30" ht="7.5" customHeight="1" x14ac:dyDescent="0.25">
      <c r="A97" s="4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4"/>
      <c r="B98" s="52"/>
      <c r="C98" s="52"/>
      <c r="D98" s="52" t="s">
        <v>77</v>
      </c>
      <c r="E98" s="54"/>
      <c r="F98" s="54"/>
      <c r="G98" s="54"/>
      <c r="H98" s="52"/>
      <c r="I98" s="52" t="s">
        <v>77</v>
      </c>
      <c r="J98" s="53"/>
      <c r="K98" s="53"/>
      <c r="L98" s="53"/>
      <c r="M98" s="53"/>
      <c r="N98" s="52"/>
      <c r="O98" s="52"/>
      <c r="P98" s="52"/>
      <c r="Q98" s="52"/>
      <c r="R98" s="52"/>
      <c r="S98" s="52"/>
      <c r="T98" s="52"/>
      <c r="U98" s="52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4"/>
      <c r="B99" s="52"/>
      <c r="C99" s="52"/>
      <c r="D99" s="52"/>
      <c r="E99" s="54"/>
      <c r="F99" s="54"/>
      <c r="G99" s="54"/>
      <c r="H99" s="52"/>
      <c r="I99" s="52"/>
      <c r="J99" s="53"/>
      <c r="K99" s="53"/>
      <c r="L99" s="53"/>
      <c r="M99" s="53"/>
      <c r="N99" s="52"/>
      <c r="O99" s="52"/>
      <c r="P99" s="52"/>
      <c r="Q99" s="52"/>
      <c r="R99" s="52"/>
      <c r="S99" s="52"/>
      <c r="T99" s="52"/>
      <c r="U99" s="52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4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4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idden="1" x14ac:dyDescent="0.25">
      <c r="AC102" s="2"/>
      <c r="AD102" s="2"/>
    </row>
    <row r="118" ht="15" hidden="1" customHeight="1" x14ac:dyDescent="0.25"/>
    <row r="132" ht="15" hidden="1" customHeight="1" x14ac:dyDescent="0.25"/>
    <row r="133" ht="15" hidden="1" customHeight="1" x14ac:dyDescent="0.25"/>
  </sheetData>
  <mergeCells count="79"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6:G96"/>
    <mergeCell ref="J96:M96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78:U78"/>
    <mergeCell ref="B77:U77"/>
    <mergeCell ref="D75:U75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63:X63"/>
    <mergeCell ref="U64:X64"/>
    <mergeCell ref="U65:X65"/>
    <mergeCell ref="U66:X66"/>
    <mergeCell ref="U67:X67"/>
    <mergeCell ref="U68:X68"/>
    <mergeCell ref="U69:X69"/>
    <mergeCell ref="U70:X70"/>
    <mergeCell ref="U71:X71"/>
    <mergeCell ref="U72:X72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  <ignoredErrors>
    <ignoredError sqref="Y7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2025-09-22T12:48:34Z</cp:lastPrinted>
  <dcterms:created xsi:type="dcterms:W3CDTF">2017-02-23T12:10:09Z</dcterms:created>
  <dcterms:modified xsi:type="dcterms:W3CDTF">2025-10-03T09:18:02Z</dcterms:modified>
</cp:coreProperties>
</file>